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6275" windowHeight="6675" activeTab="0"/>
  </bookViews>
  <sheets>
    <sheet name="Лист1" sheetId="1" r:id="rId1"/>
  </sheets>
  <definedNames>
    <definedName name="_xlnm.Print_Titles" localSheetId="0">'Лист1'!$7:$10</definedName>
  </definedNames>
  <calcPr fullCalcOnLoad="1"/>
</workbook>
</file>

<file path=xl/sharedStrings.xml><?xml version="1.0" encoding="utf-8"?>
<sst xmlns="http://schemas.openxmlformats.org/spreadsheetml/2006/main" count="114" uniqueCount="90">
  <si>
    <t>№ п/п</t>
  </si>
  <si>
    <t>Объем ассигнований</t>
  </si>
  <si>
    <t>Предусмотрено программой на весь период реализации</t>
  </si>
  <si>
    <t>Всего</t>
  </si>
  <si>
    <t>в том числе</t>
  </si>
  <si>
    <t>Областной бюджет</t>
  </si>
  <si>
    <t>Местный бюджет</t>
  </si>
  <si>
    <t>Прочие источники</t>
  </si>
  <si>
    <t>Наименование муниципальной программы</t>
  </si>
  <si>
    <t>ИТОГО:</t>
  </si>
  <si>
    <t>Федеральный бюджет</t>
  </si>
  <si>
    <t>тыс. руб.</t>
  </si>
  <si>
    <t>Реквизиты нормативного правового акта об утверждении муниципальной программы</t>
  </si>
  <si>
    <t>Предусмотрено программой на 2020 год</t>
  </si>
  <si>
    <t xml:space="preserve"> Исполнено в 2020 году (кассовые расходы) </t>
  </si>
  <si>
    <r>
      <t xml:space="preserve">% освоения в 2020 году </t>
    </r>
    <r>
      <rPr>
        <i/>
        <sz val="8"/>
        <color indexed="8"/>
        <rFont val="Times New Roman"/>
        <family val="1"/>
      </rPr>
      <t>(по бюджетам)</t>
    </r>
  </si>
  <si>
    <t>Развитие здравоохранения</t>
  </si>
  <si>
    <t>№1463 от 31.10.2018</t>
  </si>
  <si>
    <t>Одаренные дети  Октябрьского района</t>
  </si>
  <si>
    <t>№1573 от 14.11.2018</t>
  </si>
  <si>
    <t>Социальная поддержка граждан</t>
  </si>
  <si>
    <t>№1520 от 02.11.2018</t>
  </si>
  <si>
    <t>По формированию законо- послушного поведения участ-ников дорожного движения</t>
  </si>
  <si>
    <t>№1568 от 14.11.2018</t>
  </si>
  <si>
    <t>Развитие культуры</t>
  </si>
  <si>
    <t>№1529 от 09.11.2018</t>
  </si>
  <si>
    <t>Доступная среда</t>
  </si>
  <si>
    <t>№1464 от 31.10.2018</t>
  </si>
  <si>
    <t>Поддержка социально ориентированных некоммерческих организаций в Октябрьском  районе</t>
  </si>
  <si>
    <t>№1558 от 13.11.2018</t>
  </si>
  <si>
    <t>Территориальное планирование и обеспечение доступным и комфортным жильем населения Октябрьского района</t>
  </si>
  <si>
    <t>№1567 от 14.11.2018</t>
  </si>
  <si>
    <t>Электронный муниципалитет</t>
  </si>
  <si>
    <t>№1577 от 14.11.2018</t>
  </si>
  <si>
    <t>Развитие образования</t>
  </si>
  <si>
    <t>№1576 от 14.11.2018</t>
  </si>
  <si>
    <t>Обеспечение общественного порядка и профилактика правонарушений</t>
  </si>
  <si>
    <t>№1460 от 29.10.2018</t>
  </si>
  <si>
    <t>Энергоэффективность и развитие энергетики в Октябрьском районе</t>
  </si>
  <si>
    <t>№1571 от 14.11.2018</t>
  </si>
  <si>
    <t>Поддержка общественных  инициатив в Октябрьском районе</t>
  </si>
  <si>
    <t>№1566 от 14.11.2018</t>
  </si>
  <si>
    <t>Молодежь Октябрьского района</t>
  </si>
  <si>
    <t>№1523 от 07.11.2018</t>
  </si>
  <si>
    <t>Обеспечение качественными жилищно-коммунальными услугами населения Октябрьского района</t>
  </si>
  <si>
    <t>№1572 от 14.11.2018</t>
  </si>
  <si>
    <t>Пожарная безопасность и защита населения и территорий Октябрьского района от чрезвычайных ситуаций</t>
  </si>
  <si>
    <t>№1574 от 14.11.2018</t>
  </si>
  <si>
    <t>Развитие туризма</t>
  </si>
  <si>
    <t>№1527 от 09.11.2018</t>
  </si>
  <si>
    <t>Охрана окружающей среды и рациональное природопользование</t>
  </si>
  <si>
    <t>№1468 от 31.10.2018</t>
  </si>
  <si>
    <t>Развитие физической культуры и спорта</t>
  </si>
  <si>
    <t>№1528 от 09.11.2018</t>
  </si>
  <si>
    <t>Экономическое развитие и инновационная экономика</t>
  </si>
  <si>
    <t>№1474 от 01.11.2018</t>
  </si>
  <si>
    <t>Развитие транспортной системы Октябрьского района</t>
  </si>
  <si>
    <t>№1569 от 14.11.2018</t>
  </si>
  <si>
    <t>Развитие сельского хозяйства и регулирование рынков сельскохо-зяйственной продукции, сырья и продовольствия</t>
  </si>
  <si>
    <t>№1466 от 31.10.2018</t>
  </si>
  <si>
    <t>Развитие муниципального управления, муниципальной службы на 2019-2030 годы</t>
  </si>
  <si>
    <t>№1524 от 09.11.2018</t>
  </si>
  <si>
    <t xml:space="preserve">Управление муниципальными
финансами
</t>
  </si>
  <si>
    <t>№1459 от 30.10.2018</t>
  </si>
  <si>
    <t>Развитие территориального общественного самоуправления</t>
  </si>
  <si>
    <t>№1469 от 31.10.2018</t>
  </si>
  <si>
    <t>Формирование современной городской среды на территории муниципального образования «Октябрьский район</t>
  </si>
  <si>
    <t>№1570 от 14.11.2018</t>
  </si>
  <si>
    <t>Социальное сопровождение де-тей – инвалидов, детей с ограни-ченными возможностями здоровья и семей, их воспитывающих</t>
  </si>
  <si>
    <t>№1465 от 31.10.2018</t>
  </si>
  <si>
    <t>Поддержка казачьих обществ в Октябрьском районе</t>
  </si>
  <si>
    <t>№1413 от 22.10.2018</t>
  </si>
  <si>
    <t>Комплексное развитие сельских территорий</t>
  </si>
  <si>
    <t>№ 1458 от 05.12.2019</t>
  </si>
  <si>
    <t>Профилактика социального сиротства и семейного неблагополучия в Октябрьском районе</t>
  </si>
  <si>
    <t>№1435 от 29.11.2019</t>
  </si>
  <si>
    <t>Отчет о реализации муниципальных программ за 2020 год</t>
  </si>
  <si>
    <t>-</t>
  </si>
  <si>
    <t>Комментарий 
(заполняется в случае освоения федеральных средств )*</t>
  </si>
  <si>
    <t>Экономия 0,3 тыс. рублей  по факту выставленных счетов за оказанную медицинскую помощь гражданам Украины; 1023,4 тыс. руб. -расходы на осуществление выплат стимулирующего характера</t>
  </si>
  <si>
    <t>Экономия 78,1 тыс. руб.- классное руководство (солгасно тарификации на 01.09.2020 г. сокращение классных руковолителей на 3 едтницы). Экономия по итогам аукциона - ремонт спортивного зала МБОУ СОШ У 26 х. Красный Кут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</si>
  <si>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-9,3 тыс. руб.</t>
  </si>
  <si>
    <t>По фактически выполненным работам</t>
  </si>
  <si>
    <t>Экономия по факту выполнения работ</t>
  </si>
  <si>
    <t xml:space="preserve">Пособия беременной жене военнослужащего-112,9 тыс. руб.,оплата ЖКУ -172,2 тыс. руб.,выплаты, назначаемые в случае рождения третьего ребенка-1,1 тыс. руб.,выплата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организаций-2,1 тыс. руб.,  выплата лицам, награжденным нагрудным знаком «Почетный донор России"-0,2 тыс. руб.,предоставление отдельных мер социальной поддержки граждан, подвергшихся воздействию радиации-0,5 тыс. руб.,выплата в связи с рождением (усыновлением) первого ребенка-292,2 тыс. руб.,денежные выплаты на ребенка в возрасте от трех до семи лет -5,6 тыс. руб., </t>
  </si>
  <si>
    <t>% исполнения программ</t>
  </si>
  <si>
    <t>Процентное освоение программ по бюджетам</t>
  </si>
  <si>
    <t>Приложение 1</t>
  </si>
  <si>
    <t xml:space="preserve">(кассовые расходы) </t>
  </si>
  <si>
    <t>Доля всех уровней бюджета в общем объеме финансирования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</si>
</sst>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_ ;\-#,##0.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30"/>
      <name val="Calibri"/>
      <family val="2"/>
    </font>
    <font>
      <sz val="8"/>
      <color indexed="30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30"/>
      <name val="Calibri"/>
      <family val="2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70C0"/>
      <name val="Calibri"/>
      <family val="2"/>
    </font>
    <font>
      <sz val="8"/>
      <color rgb="FF0070C0"/>
      <name val="Calibri"/>
      <family val="2"/>
    </font>
    <font>
      <b/>
      <sz val="11"/>
      <color rgb="FF0070C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54" fillId="0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4" fontId="55" fillId="0" borderId="0" xfId="0" applyNumberFormat="1" applyFont="1" applyFill="1" applyAlignment="1">
      <alignment vertical="top"/>
    </xf>
    <xf numFmtId="164" fontId="56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right"/>
    </xf>
    <xf numFmtId="164" fontId="57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/>
    </xf>
    <xf numFmtId="1" fontId="57" fillId="0" borderId="10" xfId="0" applyNumberFormat="1" applyFont="1" applyFill="1" applyBorder="1" applyAlignment="1">
      <alignment horizontal="center" vertical="top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165" fontId="58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167" fontId="11" fillId="0" borderId="10" xfId="0" applyNumberFormat="1" applyFont="1" applyFill="1" applyBorder="1" applyAlignment="1">
      <alignment horizontal="right" vertical="center" wrapText="1"/>
    </xf>
    <xf numFmtId="165" fontId="11" fillId="0" borderId="10" xfId="0" applyNumberFormat="1" applyFont="1" applyFill="1" applyBorder="1" applyAlignment="1">
      <alignment horizontal="right" vertical="center" wrapText="1"/>
    </xf>
    <xf numFmtId="1" fontId="57" fillId="0" borderId="11" xfId="0" applyNumberFormat="1" applyFont="1" applyFill="1" applyBorder="1" applyAlignment="1">
      <alignment horizontal="center" vertical="top" wrapText="1"/>
    </xf>
    <xf numFmtId="0" fontId="59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164" fontId="13" fillId="0" borderId="10" xfId="0" applyNumberFormat="1" applyFont="1" applyFill="1" applyBorder="1" applyAlignment="1">
      <alignment horizontal="center" vertical="center"/>
    </xf>
    <xf numFmtId="164" fontId="54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164" fontId="45" fillId="0" borderId="0" xfId="0" applyNumberFormat="1" applyFont="1" applyFill="1" applyBorder="1" applyAlignment="1">
      <alignment/>
    </xf>
    <xf numFmtId="164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166" fontId="57" fillId="0" borderId="12" xfId="0" applyNumberFormat="1" applyFont="1" applyFill="1" applyBorder="1" applyAlignment="1">
      <alignment horizontal="center" vertical="top"/>
    </xf>
    <xf numFmtId="166" fontId="57" fillId="0" borderId="12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wrapText="1"/>
    </xf>
    <xf numFmtId="164" fontId="13" fillId="0" borderId="12" xfId="0" applyNumberFormat="1" applyFont="1" applyFill="1" applyBorder="1" applyAlignment="1">
      <alignment horizontal="center" vertical="center"/>
    </xf>
    <xf numFmtId="164" fontId="57" fillId="0" borderId="10" xfId="0" applyNumberFormat="1" applyFont="1" applyFill="1" applyBorder="1" applyAlignment="1">
      <alignment vertical="center" wrapText="1"/>
    </xf>
    <xf numFmtId="1" fontId="56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wrapText="1"/>
    </xf>
    <xf numFmtId="165" fontId="60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/>
    </xf>
    <xf numFmtId="1" fontId="61" fillId="0" borderId="10" xfId="0" applyNumberFormat="1" applyFont="1" applyFill="1" applyBorder="1" applyAlignment="1">
      <alignment vertical="center"/>
    </xf>
    <xf numFmtId="1" fontId="61" fillId="0" borderId="10" xfId="0" applyNumberFormat="1" applyFont="1" applyFill="1" applyBorder="1" applyAlignment="1">
      <alignment horizontal="center" vertical="center"/>
    </xf>
    <xf numFmtId="166" fontId="62" fillId="0" borderId="10" xfId="0" applyNumberFormat="1" applyFont="1" applyFill="1" applyBorder="1" applyAlignment="1">
      <alignment horizontal="center" vertical="center" wrapText="1"/>
    </xf>
    <xf numFmtId="166" fontId="62" fillId="0" borderId="1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164" fontId="63" fillId="0" borderId="0" xfId="0" applyNumberFormat="1" applyFont="1" applyFill="1" applyBorder="1" applyAlignment="1">
      <alignment/>
    </xf>
    <xf numFmtId="164" fontId="63" fillId="0" borderId="0" xfId="0" applyNumberFormat="1" applyFont="1" applyFill="1" applyAlignment="1">
      <alignment/>
    </xf>
    <xf numFmtId="164" fontId="0" fillId="0" borderId="10" xfId="0" applyNumberFormat="1" applyFont="1" applyFill="1" applyBorder="1" applyAlignment="1">
      <alignment/>
    </xf>
    <xf numFmtId="1" fontId="57" fillId="0" borderId="0" xfId="0" applyNumberFormat="1" applyFont="1" applyFill="1" applyAlignment="1">
      <alignment horizontal="left" vertical="center"/>
    </xf>
    <xf numFmtId="0" fontId="54" fillId="0" borderId="0" xfId="0" applyFont="1" applyFill="1" applyAlignment="1">
      <alignment horizontal="center" vertical="center" wrapText="1"/>
    </xf>
    <xf numFmtId="164" fontId="57" fillId="0" borderId="13" xfId="0" applyNumberFormat="1" applyFont="1" applyFill="1" applyBorder="1" applyAlignment="1">
      <alignment vertical="center" wrapText="1"/>
    </xf>
    <xf numFmtId="164" fontId="64" fillId="0" borderId="14" xfId="0" applyNumberFormat="1" applyFont="1" applyFill="1" applyBorder="1" applyAlignment="1">
      <alignment vertical="center" wrapText="1"/>
    </xf>
    <xf numFmtId="164" fontId="64" fillId="0" borderId="15" xfId="0" applyNumberFormat="1" applyFont="1" applyFill="1" applyBorder="1" applyAlignment="1">
      <alignment vertical="center" wrapText="1"/>
    </xf>
    <xf numFmtId="164" fontId="57" fillId="0" borderId="10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 vertical="top" wrapText="1"/>
    </xf>
    <xf numFmtId="1" fontId="57" fillId="0" borderId="10" xfId="0" applyNumberFormat="1" applyFont="1" applyFill="1" applyBorder="1" applyAlignment="1">
      <alignment horizontal="center" vertical="top" wrapText="1"/>
    </xf>
    <xf numFmtId="164" fontId="65" fillId="0" borderId="0" xfId="0" applyNumberFormat="1" applyFont="1" applyFill="1" applyAlignment="1">
      <alignment horizontal="center" vertical="top"/>
    </xf>
    <xf numFmtId="1" fontId="57" fillId="0" borderId="0" xfId="0" applyNumberFormat="1" applyFont="1" applyFill="1" applyBorder="1" applyAlignment="1">
      <alignment horizontal="left" vertical="center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55" fillId="0" borderId="17" xfId="0" applyFont="1" applyBorder="1" applyAlignment="1">
      <alignment vertical="center" wrapText="1"/>
    </xf>
    <xf numFmtId="1" fontId="61" fillId="0" borderId="10" xfId="0" applyNumberFormat="1" applyFont="1" applyFill="1" applyBorder="1" applyAlignment="1">
      <alignment vertical="center"/>
    </xf>
    <xf numFmtId="0" fontId="45" fillId="0" borderId="10" xfId="0" applyFont="1" applyBorder="1" applyAlignment="1">
      <alignment vertical="center"/>
    </xf>
    <xf numFmtId="164" fontId="54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1" fontId="57" fillId="0" borderId="11" xfId="0" applyNumberFormat="1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164" fontId="66" fillId="0" borderId="10" xfId="0" applyNumberFormat="1" applyFont="1" applyFill="1" applyBorder="1" applyAlignment="1">
      <alignment vertical="center" wrapText="1"/>
    </xf>
    <xf numFmtId="0" fontId="66" fillId="0" borderId="10" xfId="0" applyFont="1" applyBorder="1" applyAlignment="1">
      <alignment/>
    </xf>
    <xf numFmtId="0" fontId="45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875"/>
          <c:y val="0.0335"/>
          <c:w val="0.65175"/>
          <c:h val="0.9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Лист1!$B$56:$B$59</c:f>
              <c:strCache/>
            </c:strRef>
          </c:cat>
          <c:val>
            <c:numRef>
              <c:f>Лист1!$C$56:$C$59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85"/>
          <c:y val="0.32975"/>
          <c:w val="0.29375"/>
          <c:h val="0.329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7"/>
          <c:y val="0.03125"/>
          <c:w val="0.96325"/>
          <c:h val="0.933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Лист1!$B$51:$B$54</c:f>
              <c:strCache/>
            </c:strRef>
          </c:cat>
          <c:val>
            <c:numRef>
              <c:f>Лист1!$C$51:$C$54</c:f>
              <c:numCache/>
            </c:numRef>
          </c:val>
          <c:shape val="box"/>
        </c:ser>
        <c:overlap val="100"/>
        <c:shape val="box"/>
        <c:axId val="59172087"/>
        <c:axId val="62786736"/>
      </c:bar3DChart>
      <c:catAx>
        <c:axId val="59172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786736"/>
        <c:crosses val="autoZero"/>
        <c:auto val="1"/>
        <c:lblOffset val="100"/>
        <c:tickLblSkip val="1"/>
        <c:noMultiLvlLbl val="0"/>
      </c:catAx>
      <c:valAx>
        <c:axId val="62786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720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49</xdr:row>
      <xdr:rowOff>257175</xdr:rowOff>
    </xdr:from>
    <xdr:to>
      <xdr:col>55</xdr:col>
      <xdr:colOff>333375</xdr:colOff>
      <xdr:row>55</xdr:row>
      <xdr:rowOff>495300</xdr:rowOff>
    </xdr:to>
    <xdr:graphicFrame>
      <xdr:nvGraphicFramePr>
        <xdr:cNvPr id="1" name="Диаграмма 7"/>
        <xdr:cNvGraphicFramePr/>
      </xdr:nvGraphicFramePr>
      <xdr:xfrm>
        <a:off x="5981700" y="20497800"/>
        <a:ext cx="49815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17</xdr:col>
      <xdr:colOff>142875</xdr:colOff>
      <xdr:row>50</xdr:row>
      <xdr:rowOff>314325</xdr:rowOff>
    </xdr:from>
    <xdr:ext cx="314325" cy="228600"/>
    <xdr:sp>
      <xdr:nvSpPr>
        <xdr:cNvPr id="2" name="TextBox 8"/>
        <xdr:cNvSpPr txBox="1">
          <a:spLocks noChangeArrowheads="1"/>
        </xdr:cNvSpPr>
      </xdr:nvSpPr>
      <xdr:spPr>
        <a:xfrm>
          <a:off x="8724900" y="20945475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19,0</a:t>
          </a:r>
        </a:p>
      </xdr:txBody>
    </xdr:sp>
    <xdr:clientData/>
  </xdr:oneCellAnchor>
  <xdr:oneCellAnchor>
    <xdr:from>
      <xdr:col>13</xdr:col>
      <xdr:colOff>57150</xdr:colOff>
      <xdr:row>51</xdr:row>
      <xdr:rowOff>76200</xdr:rowOff>
    </xdr:from>
    <xdr:ext cx="314325" cy="228600"/>
    <xdr:sp>
      <xdr:nvSpPr>
        <xdr:cNvPr id="3" name="TextBox 9"/>
        <xdr:cNvSpPr txBox="1">
          <a:spLocks noChangeArrowheads="1"/>
        </xdr:cNvSpPr>
      </xdr:nvSpPr>
      <xdr:spPr>
        <a:xfrm>
          <a:off x="5953125" y="21135975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20,0</a:t>
          </a:r>
        </a:p>
      </xdr:txBody>
    </xdr:sp>
    <xdr:clientData/>
  </xdr:oneCellAnchor>
  <xdr:oneCellAnchor>
    <xdr:from>
      <xdr:col>14</xdr:col>
      <xdr:colOff>323850</xdr:colOff>
      <xdr:row>50</xdr:row>
      <xdr:rowOff>95250</xdr:rowOff>
    </xdr:from>
    <xdr:ext cx="314325" cy="228600"/>
    <xdr:sp>
      <xdr:nvSpPr>
        <xdr:cNvPr id="4" name="TextBox 10"/>
        <xdr:cNvSpPr txBox="1">
          <a:spLocks noChangeArrowheads="1"/>
        </xdr:cNvSpPr>
      </xdr:nvSpPr>
      <xdr:spPr>
        <a:xfrm>
          <a:off x="6972300" y="20726400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16,0</a:t>
          </a:r>
        </a:p>
      </xdr:txBody>
    </xdr:sp>
    <xdr:clientData/>
  </xdr:oneCellAnchor>
  <xdr:oneCellAnchor>
    <xdr:from>
      <xdr:col>16</xdr:col>
      <xdr:colOff>133350</xdr:colOff>
      <xdr:row>55</xdr:row>
      <xdr:rowOff>0</xdr:rowOff>
    </xdr:from>
    <xdr:ext cx="314325" cy="228600"/>
    <xdr:sp>
      <xdr:nvSpPr>
        <xdr:cNvPr id="5" name="TextBox 11"/>
        <xdr:cNvSpPr txBox="1">
          <a:spLocks noChangeArrowheads="1"/>
        </xdr:cNvSpPr>
      </xdr:nvSpPr>
      <xdr:spPr>
        <a:xfrm>
          <a:off x="8096250" y="22831425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46,0</a:t>
          </a:r>
        </a:p>
      </xdr:txBody>
    </xdr:sp>
    <xdr:clientData/>
  </xdr:oneCellAnchor>
  <xdr:twoCellAnchor>
    <xdr:from>
      <xdr:col>11</xdr:col>
      <xdr:colOff>428625</xdr:colOff>
      <xdr:row>56</xdr:row>
      <xdr:rowOff>333375</xdr:rowOff>
    </xdr:from>
    <xdr:to>
      <xdr:col>54</xdr:col>
      <xdr:colOff>428625</xdr:colOff>
      <xdr:row>70</xdr:row>
      <xdr:rowOff>0</xdr:rowOff>
    </xdr:to>
    <xdr:graphicFrame>
      <xdr:nvGraphicFramePr>
        <xdr:cNvPr id="6" name="Диаграмма 12"/>
        <xdr:cNvGraphicFramePr/>
      </xdr:nvGraphicFramePr>
      <xdr:xfrm>
        <a:off x="5000625" y="23669625"/>
        <a:ext cx="54483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13</xdr:col>
      <xdr:colOff>200025</xdr:colOff>
      <xdr:row>56</xdr:row>
      <xdr:rowOff>523875</xdr:rowOff>
    </xdr:from>
    <xdr:ext cx="419100" cy="228600"/>
    <xdr:sp>
      <xdr:nvSpPr>
        <xdr:cNvPr id="7" name="TextBox 13"/>
        <xdr:cNvSpPr txBox="1">
          <a:spLocks noChangeArrowheads="1"/>
        </xdr:cNvSpPr>
      </xdr:nvSpPr>
      <xdr:spPr>
        <a:xfrm>
          <a:off x="6096000" y="23860125"/>
          <a:ext cx="419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99,1%</a:t>
          </a:r>
        </a:p>
      </xdr:txBody>
    </xdr:sp>
    <xdr:clientData/>
  </xdr:oneCellAnchor>
  <xdr:oneCellAnchor>
    <xdr:from>
      <xdr:col>14</xdr:col>
      <xdr:colOff>533400</xdr:colOff>
      <xdr:row>57</xdr:row>
      <xdr:rowOff>200025</xdr:rowOff>
    </xdr:from>
    <xdr:ext cx="314325" cy="228600"/>
    <xdr:sp>
      <xdr:nvSpPr>
        <xdr:cNvPr id="8" name="TextBox 14"/>
        <xdr:cNvSpPr txBox="1">
          <a:spLocks noChangeArrowheads="1"/>
        </xdr:cNvSpPr>
      </xdr:nvSpPr>
      <xdr:spPr>
        <a:xfrm>
          <a:off x="7181850" y="24079200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98,0</a:t>
          </a:r>
        </a:p>
      </xdr:txBody>
    </xdr:sp>
    <xdr:clientData/>
  </xdr:oneCellAnchor>
  <xdr:oneCellAnchor>
    <xdr:from>
      <xdr:col>16</xdr:col>
      <xdr:colOff>266700</xdr:colOff>
      <xdr:row>58</xdr:row>
      <xdr:rowOff>152400</xdr:rowOff>
    </xdr:from>
    <xdr:ext cx="314325" cy="228600"/>
    <xdr:sp>
      <xdr:nvSpPr>
        <xdr:cNvPr id="9" name="TextBox 15"/>
        <xdr:cNvSpPr txBox="1">
          <a:spLocks noChangeArrowheads="1"/>
        </xdr:cNvSpPr>
      </xdr:nvSpPr>
      <xdr:spPr>
        <a:xfrm>
          <a:off x="8229600" y="24564975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96,0</a:t>
          </a:r>
        </a:p>
      </xdr:txBody>
    </xdr:sp>
    <xdr:clientData/>
  </xdr:oneCellAnchor>
  <xdr:oneCellAnchor>
    <xdr:from>
      <xdr:col>17</xdr:col>
      <xdr:colOff>714375</xdr:colOff>
      <xdr:row>61</xdr:row>
      <xdr:rowOff>19050</xdr:rowOff>
    </xdr:from>
    <xdr:ext cx="314325" cy="228600"/>
    <xdr:sp>
      <xdr:nvSpPr>
        <xdr:cNvPr id="10" name="TextBox 16"/>
        <xdr:cNvSpPr txBox="1">
          <a:spLocks noChangeArrowheads="1"/>
        </xdr:cNvSpPr>
      </xdr:nvSpPr>
      <xdr:spPr>
        <a:xfrm>
          <a:off x="9296400" y="25003125"/>
          <a:ext cx="314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94,2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9"/>
  <sheetViews>
    <sheetView tabSelected="1" zoomScalePageLayoutView="0" workbookViewId="0" topLeftCell="A4">
      <pane ySplit="7" topLeftCell="A32" activePane="bottomLeft" state="frozen"/>
      <selection pane="topLeft" activeCell="A4" sqref="A4"/>
      <selection pane="bottomLeft" activeCell="BF62" sqref="BF62"/>
    </sheetView>
  </sheetViews>
  <sheetFormatPr defaultColWidth="9.140625" defaultRowHeight="15"/>
  <cols>
    <col min="1" max="1" width="3.421875" style="1" customWidth="1"/>
    <col min="2" max="2" width="22.00390625" style="2" customWidth="1"/>
    <col min="3" max="3" width="12.28125" style="2" customWidth="1"/>
    <col min="4" max="4" width="13.28125" style="2" hidden="1" customWidth="1"/>
    <col min="5" max="5" width="12.8515625" style="2" hidden="1" customWidth="1"/>
    <col min="6" max="6" width="11.8515625" style="2" hidden="1" customWidth="1"/>
    <col min="7" max="7" width="11.7109375" style="2" hidden="1" customWidth="1"/>
    <col min="8" max="8" width="11.28125" style="2" hidden="1" customWidth="1"/>
    <col min="9" max="9" width="11.57421875" style="2" customWidth="1"/>
    <col min="10" max="10" width="10.00390625" style="2" customWidth="1"/>
    <col min="11" max="11" width="9.28125" style="2" customWidth="1"/>
    <col min="12" max="12" width="10.140625" style="2" customWidth="1"/>
    <col min="13" max="13" width="9.7109375" style="2" customWidth="1"/>
    <col min="14" max="14" width="11.28125" style="2" customWidth="1"/>
    <col min="15" max="16" width="9.8515625" style="2" customWidth="1"/>
    <col min="17" max="17" width="9.28125" style="2" customWidth="1"/>
    <col min="18" max="18" width="11.00390625" style="2" customWidth="1"/>
    <col min="19" max="19" width="47.28125" style="4" hidden="1" customWidth="1"/>
    <col min="20" max="20" width="18.140625" style="4" hidden="1" customWidth="1"/>
    <col min="21" max="21" width="14.421875" style="4" hidden="1" customWidth="1"/>
    <col min="22" max="22" width="16.421875" style="4" hidden="1" customWidth="1"/>
    <col min="23" max="23" width="14.7109375" style="4" hidden="1" customWidth="1"/>
    <col min="24" max="24" width="13.57421875" style="4" hidden="1" customWidth="1"/>
    <col min="25" max="25" width="14.00390625" style="4" hidden="1" customWidth="1"/>
    <col min="26" max="26" width="16.140625" style="4" hidden="1" customWidth="1"/>
    <col min="27" max="27" width="0" style="4" hidden="1" customWidth="1"/>
    <col min="28" max="28" width="15.8515625" style="4" hidden="1" customWidth="1"/>
    <col min="29" max="29" width="14.140625" style="4" hidden="1" customWidth="1"/>
    <col min="30" max="30" width="15.8515625" style="4" hidden="1" customWidth="1"/>
    <col min="31" max="31" width="14.421875" style="4" hidden="1" customWidth="1"/>
    <col min="32" max="32" width="13.7109375" style="4" hidden="1" customWidth="1"/>
    <col min="33" max="33" width="0" style="4" hidden="1" customWidth="1"/>
    <col min="34" max="34" width="12.57421875" style="4" hidden="1" customWidth="1"/>
    <col min="35" max="35" width="16.421875" style="4" hidden="1" customWidth="1"/>
    <col min="36" max="36" width="14.8515625" style="4" hidden="1" customWidth="1"/>
    <col min="37" max="37" width="14.421875" style="4" hidden="1" customWidth="1"/>
    <col min="38" max="38" width="14.00390625" style="4" hidden="1" customWidth="1"/>
    <col min="39" max="39" width="12.140625" style="4" hidden="1" customWidth="1"/>
    <col min="40" max="41" width="0" style="4" hidden="1" customWidth="1"/>
    <col min="42" max="42" width="10.140625" style="4" hidden="1" customWidth="1"/>
    <col min="43" max="43" width="13.421875" style="4" hidden="1" customWidth="1"/>
    <col min="44" max="44" width="16.140625" style="4" hidden="1" customWidth="1"/>
    <col min="45" max="45" width="18.57421875" style="4" hidden="1" customWidth="1"/>
    <col min="46" max="46" width="13.8515625" style="4" hidden="1" customWidth="1"/>
    <col min="47" max="53" width="0" style="4" hidden="1" customWidth="1"/>
    <col min="54" max="54" width="10.57421875" style="4" customWidth="1"/>
    <col min="55" max="16384" width="9.140625" style="4" customWidth="1"/>
  </cols>
  <sheetData>
    <row r="1" spans="16:19" ht="18" customHeight="1">
      <c r="P1" s="3"/>
      <c r="Q1" s="3"/>
      <c r="R1" s="48"/>
      <c r="S1" s="48"/>
    </row>
    <row r="2" spans="2:18" ht="15.75">
      <c r="B2" s="55" t="s">
        <v>76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3:18" ht="15.75">
      <c r="C3" s="5"/>
      <c r="D3" s="5"/>
      <c r="E3" s="5"/>
      <c r="F3" s="5"/>
      <c r="G3" s="65"/>
      <c r="H3" s="66"/>
      <c r="I3" s="66"/>
      <c r="J3" s="66"/>
      <c r="K3" s="66"/>
      <c r="L3" s="6"/>
      <c r="M3" s="5"/>
      <c r="N3" s="5"/>
      <c r="O3" s="5"/>
      <c r="P3" s="5"/>
      <c r="Q3" s="5"/>
      <c r="R3" s="5"/>
    </row>
    <row r="4" spans="3:54" ht="15.75">
      <c r="C4" s="5"/>
      <c r="D4" s="5"/>
      <c r="E4" s="5"/>
      <c r="F4" s="5"/>
      <c r="G4" s="25"/>
      <c r="H4" s="26"/>
      <c r="I4" s="26"/>
      <c r="J4" s="26"/>
      <c r="K4" s="26"/>
      <c r="L4" s="6"/>
      <c r="M4" s="5"/>
      <c r="N4" s="5"/>
      <c r="O4" s="5"/>
      <c r="P4" s="5"/>
      <c r="Q4" s="5"/>
      <c r="R4" s="28" t="s">
        <v>87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</row>
    <row r="5" spans="3:18" ht="21">
      <c r="C5" s="5"/>
      <c r="D5" s="5"/>
      <c r="E5" s="5"/>
      <c r="F5" s="5"/>
      <c r="G5" s="25"/>
      <c r="H5" s="26"/>
      <c r="I5" s="26"/>
      <c r="J5" s="43" t="s">
        <v>76</v>
      </c>
      <c r="K5" s="43"/>
      <c r="L5" s="44"/>
      <c r="M5" s="45"/>
      <c r="N5" s="45"/>
      <c r="O5" s="45"/>
      <c r="P5" s="5"/>
      <c r="Q5" s="5"/>
      <c r="R5" s="5"/>
    </row>
    <row r="6" spans="3:19" ht="15.75">
      <c r="C6" s="6"/>
      <c r="D6" s="6"/>
      <c r="E6" s="6"/>
      <c r="F6" s="6"/>
      <c r="G6" s="6"/>
      <c r="H6" s="6"/>
      <c r="J6" s="6"/>
      <c r="K6" s="27"/>
      <c r="L6" s="27" t="s">
        <v>88</v>
      </c>
      <c r="M6" s="27"/>
      <c r="N6" s="27"/>
      <c r="O6" s="6"/>
      <c r="P6" s="6"/>
      <c r="Q6" s="7"/>
      <c r="R6" s="8"/>
      <c r="S6" s="9" t="s">
        <v>11</v>
      </c>
    </row>
    <row r="7" spans="1:54" ht="15.75" customHeight="1">
      <c r="A7" s="54" t="s">
        <v>0</v>
      </c>
      <c r="B7" s="52" t="s">
        <v>8</v>
      </c>
      <c r="C7" s="52" t="s">
        <v>12</v>
      </c>
      <c r="D7" s="52" t="s">
        <v>1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7" t="s">
        <v>78</v>
      </c>
      <c r="BB7" s="60" t="s">
        <v>85</v>
      </c>
    </row>
    <row r="8" spans="1:54" ht="19.5" customHeight="1">
      <c r="A8" s="54"/>
      <c r="B8" s="53"/>
      <c r="C8" s="52"/>
      <c r="D8" s="52" t="s">
        <v>2</v>
      </c>
      <c r="E8" s="52"/>
      <c r="F8" s="52"/>
      <c r="G8" s="52"/>
      <c r="H8" s="52"/>
      <c r="I8" s="52" t="s">
        <v>13</v>
      </c>
      <c r="J8" s="52"/>
      <c r="K8" s="52"/>
      <c r="L8" s="52"/>
      <c r="M8" s="52"/>
      <c r="N8" s="52" t="s">
        <v>14</v>
      </c>
      <c r="O8" s="52"/>
      <c r="P8" s="52"/>
      <c r="Q8" s="52"/>
      <c r="R8" s="52"/>
      <c r="S8" s="58"/>
      <c r="BB8" s="61"/>
    </row>
    <row r="9" spans="1:54" ht="17.25" customHeight="1">
      <c r="A9" s="54"/>
      <c r="B9" s="53"/>
      <c r="C9" s="52"/>
      <c r="D9" s="52" t="s">
        <v>3</v>
      </c>
      <c r="E9" s="52" t="s">
        <v>4</v>
      </c>
      <c r="F9" s="52"/>
      <c r="G9" s="52"/>
      <c r="H9" s="52"/>
      <c r="I9" s="52" t="s">
        <v>3</v>
      </c>
      <c r="J9" s="52" t="s">
        <v>4</v>
      </c>
      <c r="K9" s="52"/>
      <c r="L9" s="52"/>
      <c r="M9" s="52"/>
      <c r="N9" s="52" t="s">
        <v>3</v>
      </c>
      <c r="O9" s="52" t="s">
        <v>4</v>
      </c>
      <c r="P9" s="52"/>
      <c r="Q9" s="52"/>
      <c r="R9" s="52"/>
      <c r="S9" s="58"/>
      <c r="BB9" s="61"/>
    </row>
    <row r="10" spans="1:54" ht="27" customHeight="1">
      <c r="A10" s="54"/>
      <c r="B10" s="53"/>
      <c r="C10" s="52"/>
      <c r="D10" s="52"/>
      <c r="E10" s="10" t="s">
        <v>10</v>
      </c>
      <c r="F10" s="10" t="s">
        <v>5</v>
      </c>
      <c r="G10" s="10" t="s">
        <v>6</v>
      </c>
      <c r="H10" s="10" t="s">
        <v>7</v>
      </c>
      <c r="I10" s="52"/>
      <c r="J10" s="10" t="s">
        <v>10</v>
      </c>
      <c r="K10" s="10" t="s">
        <v>5</v>
      </c>
      <c r="L10" s="10" t="s">
        <v>6</v>
      </c>
      <c r="M10" s="10" t="s">
        <v>7</v>
      </c>
      <c r="N10" s="52"/>
      <c r="O10" s="10" t="s">
        <v>10</v>
      </c>
      <c r="P10" s="10" t="s">
        <v>5</v>
      </c>
      <c r="Q10" s="10" t="s">
        <v>6</v>
      </c>
      <c r="R10" s="10" t="s">
        <v>7</v>
      </c>
      <c r="S10" s="59"/>
      <c r="BB10" s="62"/>
    </row>
    <row r="11" spans="1:54" ht="17.25" customHeight="1">
      <c r="A11" s="67" t="s">
        <v>15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9"/>
      <c r="N11" s="10"/>
      <c r="O11" s="10"/>
      <c r="P11" s="10"/>
      <c r="Q11" s="10"/>
      <c r="R11" s="10"/>
      <c r="S11" s="11"/>
      <c r="BB11" s="23"/>
    </row>
    <row r="12" spans="1:54" s="18" customFormat="1" ht="24" customHeight="1">
      <c r="A12" s="12">
        <v>1</v>
      </c>
      <c r="B12" s="13" t="s">
        <v>16</v>
      </c>
      <c r="C12" s="13" t="s">
        <v>17</v>
      </c>
      <c r="D12" s="14">
        <f>SUM(E12:H12)</f>
        <v>4464828.6</v>
      </c>
      <c r="E12" s="15">
        <v>13633</v>
      </c>
      <c r="F12" s="15">
        <f>108009.1-719.1</f>
        <v>107290</v>
      </c>
      <c r="G12" s="15">
        <v>179251.1</v>
      </c>
      <c r="H12" s="15">
        <v>4164654.5</v>
      </c>
      <c r="I12" s="15">
        <f>SUM(J12:M12)</f>
        <v>417571.1</v>
      </c>
      <c r="J12" s="15">
        <v>13633</v>
      </c>
      <c r="K12" s="15">
        <v>27064</v>
      </c>
      <c r="L12" s="15">
        <v>29358.5</v>
      </c>
      <c r="M12" s="15">
        <v>347515.6</v>
      </c>
      <c r="N12" s="15">
        <f>O12+P12+Q12+R12</f>
        <v>400982.2</v>
      </c>
      <c r="O12" s="15">
        <v>12609.3</v>
      </c>
      <c r="P12" s="15">
        <v>23822</v>
      </c>
      <c r="Q12" s="15">
        <v>28234.7</v>
      </c>
      <c r="R12" s="15">
        <v>336316.2</v>
      </c>
      <c r="S12" s="16" t="s">
        <v>79</v>
      </c>
      <c r="T12" s="17">
        <f>O12*100/J12</f>
        <v>92.49101445023106</v>
      </c>
      <c r="U12" s="17">
        <f>E12-J12</f>
        <v>0</v>
      </c>
      <c r="V12" s="17">
        <f>F12-K12</f>
        <v>80226</v>
      </c>
      <c r="W12" s="17">
        <f>G12-L12</f>
        <v>149892.6</v>
      </c>
      <c r="X12" s="17">
        <f>J12-O12</f>
        <v>1023.7000000000007</v>
      </c>
      <c r="Y12" s="17">
        <f>K12-P12</f>
        <v>3242</v>
      </c>
      <c r="Z12" s="17">
        <f>L12-Q12</f>
        <v>1123.7999999999993</v>
      </c>
      <c r="AA12" s="18">
        <f>O12*100/J12</f>
        <v>92.49101445023106</v>
      </c>
      <c r="AB12" s="17">
        <f>D12-I12</f>
        <v>4047257.4999999995</v>
      </c>
      <c r="AC12" s="17">
        <f>E12-J12</f>
        <v>0</v>
      </c>
      <c r="AD12" s="17">
        <f>F12-K12</f>
        <v>80226</v>
      </c>
      <c r="AE12" s="17">
        <f>G12-L12</f>
        <v>149892.6</v>
      </c>
      <c r="AF12" s="17">
        <f>H12-M12</f>
        <v>3817138.9</v>
      </c>
      <c r="AH12" s="18">
        <f>O12*100/J12</f>
        <v>92.49101445023106</v>
      </c>
      <c r="AI12" s="17">
        <f>D12-I12</f>
        <v>4047257.4999999995</v>
      </c>
      <c r="AJ12" s="17">
        <f>J12-O12</f>
        <v>1023.7000000000007</v>
      </c>
      <c r="AK12" s="17">
        <f>K12-P12</f>
        <v>3242</v>
      </c>
      <c r="AL12" s="17">
        <f>L12-Q12</f>
        <v>1123.7999999999993</v>
      </c>
      <c r="AM12" s="17">
        <f>M12-R12</f>
        <v>11199.399999999965</v>
      </c>
      <c r="AP12" s="17">
        <f>J12-O12</f>
        <v>1023.7000000000007</v>
      </c>
      <c r="AQ12" s="17">
        <f>E12-J12</f>
        <v>0</v>
      </c>
      <c r="AR12" s="17">
        <f>F12-K12</f>
        <v>80226</v>
      </c>
      <c r="AS12" s="17">
        <f>G12-L12</f>
        <v>149892.6</v>
      </c>
      <c r="AT12" s="17"/>
      <c r="BB12" s="24">
        <f>N12/I12*100</f>
        <v>96.02728732903212</v>
      </c>
    </row>
    <row r="13" spans="1:54" s="18" customFormat="1" ht="24.75" customHeight="1">
      <c r="A13" s="12">
        <v>2</v>
      </c>
      <c r="B13" s="13" t="s">
        <v>34</v>
      </c>
      <c r="C13" s="13" t="s">
        <v>35</v>
      </c>
      <c r="D13" s="14">
        <f>SUM(E13:H13)</f>
        <v>12543831.999999998</v>
      </c>
      <c r="E13" s="15">
        <v>249787</v>
      </c>
      <c r="F13" s="15">
        <v>8730225.7</v>
      </c>
      <c r="G13" s="15">
        <v>2841867.2</v>
      </c>
      <c r="H13" s="15">
        <v>721952.1</v>
      </c>
      <c r="I13" s="15">
        <f>SUM(J13:M13)</f>
        <v>1419704.9</v>
      </c>
      <c r="J13" s="15">
        <v>149024.9</v>
      </c>
      <c r="K13" s="15">
        <v>934121.2</v>
      </c>
      <c r="L13" s="15">
        <v>269874.5</v>
      </c>
      <c r="M13" s="15">
        <v>66684.3</v>
      </c>
      <c r="N13" s="15">
        <f aca="true" t="shared" si="0" ref="N13:N44">O13+P13+Q13+R13</f>
        <v>1374022.6</v>
      </c>
      <c r="O13" s="15">
        <v>147871.5</v>
      </c>
      <c r="P13" s="15">
        <v>930676.8</v>
      </c>
      <c r="Q13" s="15">
        <v>263144.9</v>
      </c>
      <c r="R13" s="15">
        <v>32329.4</v>
      </c>
      <c r="S13" s="16" t="s">
        <v>80</v>
      </c>
      <c r="T13" s="17">
        <f aca="true" t="shared" si="1" ref="T13:T42">O13*100/J13</f>
        <v>99.22603538066458</v>
      </c>
      <c r="U13" s="17">
        <f aca="true" t="shared" si="2" ref="U13:U42">E13-J13</f>
        <v>100762.1</v>
      </c>
      <c r="V13" s="17">
        <f aca="true" t="shared" si="3" ref="V13:V42">F13-K13</f>
        <v>7796104.499999999</v>
      </c>
      <c r="W13" s="17">
        <f aca="true" t="shared" si="4" ref="W13:W42">G13-L13</f>
        <v>2571992.7</v>
      </c>
      <c r="X13" s="17">
        <f aca="true" t="shared" si="5" ref="X13:X42">J13-O13</f>
        <v>1153.3999999999942</v>
      </c>
      <c r="Y13" s="17">
        <f aca="true" t="shared" si="6" ref="Y13:Y42">K13-P13</f>
        <v>3444.399999999907</v>
      </c>
      <c r="Z13" s="17">
        <f aca="true" t="shared" si="7" ref="Z13:Z42">L13-Q13</f>
        <v>6729.599999999977</v>
      </c>
      <c r="AA13" s="18">
        <f aca="true" t="shared" si="8" ref="AA13:AA42">O13*100/J13</f>
        <v>99.22603538066458</v>
      </c>
      <c r="AB13" s="17">
        <f aca="true" t="shared" si="9" ref="AB13:AB42">D13-I13</f>
        <v>11124127.099999998</v>
      </c>
      <c r="AC13" s="17">
        <f aca="true" t="shared" si="10" ref="AC13:AC42">E13-J13</f>
        <v>100762.1</v>
      </c>
      <c r="AD13" s="17">
        <f aca="true" t="shared" si="11" ref="AD13:AD42">F13-K13</f>
        <v>7796104.499999999</v>
      </c>
      <c r="AE13" s="17">
        <f aca="true" t="shared" si="12" ref="AE13:AE42">G13-L13</f>
        <v>2571992.7</v>
      </c>
      <c r="AF13" s="17">
        <f aca="true" t="shared" si="13" ref="AF13:AF42">H13-M13</f>
        <v>655267.7999999999</v>
      </c>
      <c r="AH13" s="18">
        <f aca="true" t="shared" si="14" ref="AH13:AH42">O13*100/J13</f>
        <v>99.22603538066458</v>
      </c>
      <c r="AI13" s="17">
        <f aca="true" t="shared" si="15" ref="AI13:AI42">D13-I13</f>
        <v>11124127.099999998</v>
      </c>
      <c r="AJ13" s="17">
        <f aca="true" t="shared" si="16" ref="AJ13:AJ42">J13-O13</f>
        <v>1153.3999999999942</v>
      </c>
      <c r="AK13" s="17">
        <f aca="true" t="shared" si="17" ref="AK13:AK42">K13-P13</f>
        <v>3444.399999999907</v>
      </c>
      <c r="AL13" s="17">
        <f aca="true" t="shared" si="18" ref="AL13:AL42">L13-Q13</f>
        <v>6729.599999999977</v>
      </c>
      <c r="AM13" s="17">
        <f aca="true" t="shared" si="19" ref="AM13:AM42">M13-R13</f>
        <v>34354.9</v>
      </c>
      <c r="AP13" s="17">
        <f aca="true" t="shared" si="20" ref="AP13:AP42">J13-O13</f>
        <v>1153.3999999999942</v>
      </c>
      <c r="AQ13" s="17">
        <f aca="true" t="shared" si="21" ref="AQ13:AQ42">E13-J13</f>
        <v>100762.1</v>
      </c>
      <c r="AR13" s="17">
        <f aca="true" t="shared" si="22" ref="AR13:AR42">F13-K13</f>
        <v>7796104.499999999</v>
      </c>
      <c r="AS13" s="17">
        <f aca="true" t="shared" si="23" ref="AS13:AS42">G13-L13</f>
        <v>2571992.7</v>
      </c>
      <c r="BB13" s="24">
        <f aca="true" t="shared" si="24" ref="BB13:BB42">N13/I13*100</f>
        <v>96.78226792060802</v>
      </c>
    </row>
    <row r="14" spans="1:54" s="18" customFormat="1" ht="25.5" customHeight="1">
      <c r="A14" s="12">
        <v>3</v>
      </c>
      <c r="B14" s="13" t="s">
        <v>42</v>
      </c>
      <c r="C14" s="13" t="s">
        <v>43</v>
      </c>
      <c r="D14" s="14">
        <f>SUM(E14:H14)</f>
        <v>3813.1</v>
      </c>
      <c r="E14" s="15">
        <v>0</v>
      </c>
      <c r="F14" s="15">
        <v>3526.4</v>
      </c>
      <c r="G14" s="15">
        <v>286.7</v>
      </c>
      <c r="H14" s="15">
        <v>0</v>
      </c>
      <c r="I14" s="15">
        <f>SUM(J14:M14)</f>
        <v>317.79999999999995</v>
      </c>
      <c r="J14" s="15">
        <v>0</v>
      </c>
      <c r="K14" s="15">
        <v>293.9</v>
      </c>
      <c r="L14" s="15">
        <v>23.9</v>
      </c>
      <c r="M14" s="15">
        <v>0</v>
      </c>
      <c r="N14" s="15">
        <f t="shared" si="0"/>
        <v>317.7</v>
      </c>
      <c r="O14" s="15">
        <v>0</v>
      </c>
      <c r="P14" s="15">
        <v>293.9</v>
      </c>
      <c r="Q14" s="15">
        <v>23.8</v>
      </c>
      <c r="R14" s="15">
        <v>0</v>
      </c>
      <c r="S14" s="16"/>
      <c r="T14" s="17" t="e">
        <f t="shared" si="1"/>
        <v>#DIV/0!</v>
      </c>
      <c r="U14" s="17">
        <f t="shared" si="2"/>
        <v>0</v>
      </c>
      <c r="V14" s="17">
        <f t="shared" si="3"/>
        <v>3232.5</v>
      </c>
      <c r="W14" s="17">
        <f t="shared" si="4"/>
        <v>262.8</v>
      </c>
      <c r="X14" s="17">
        <f t="shared" si="5"/>
        <v>0</v>
      </c>
      <c r="Y14" s="17">
        <f t="shared" si="6"/>
        <v>0</v>
      </c>
      <c r="Z14" s="17">
        <f t="shared" si="7"/>
        <v>0.09999999999999787</v>
      </c>
      <c r="AA14" s="18" t="e">
        <f t="shared" si="8"/>
        <v>#DIV/0!</v>
      </c>
      <c r="AB14" s="17">
        <f t="shared" si="9"/>
        <v>3495.3</v>
      </c>
      <c r="AC14" s="17">
        <f t="shared" si="10"/>
        <v>0</v>
      </c>
      <c r="AD14" s="17">
        <f t="shared" si="11"/>
        <v>3232.5</v>
      </c>
      <c r="AE14" s="17">
        <f t="shared" si="12"/>
        <v>262.8</v>
      </c>
      <c r="AF14" s="17">
        <f t="shared" si="13"/>
        <v>0</v>
      </c>
      <c r="AH14" s="18" t="e">
        <f t="shared" si="14"/>
        <v>#DIV/0!</v>
      </c>
      <c r="AI14" s="17">
        <f t="shared" si="15"/>
        <v>3495.3</v>
      </c>
      <c r="AJ14" s="17">
        <f t="shared" si="16"/>
        <v>0</v>
      </c>
      <c r="AK14" s="17">
        <f t="shared" si="17"/>
        <v>0</v>
      </c>
      <c r="AL14" s="17">
        <f t="shared" si="18"/>
        <v>0.09999999999999787</v>
      </c>
      <c r="AM14" s="17">
        <f t="shared" si="19"/>
        <v>0</v>
      </c>
      <c r="AP14" s="17">
        <f t="shared" si="20"/>
        <v>0</v>
      </c>
      <c r="AQ14" s="17">
        <f t="shared" si="21"/>
        <v>0</v>
      </c>
      <c r="AR14" s="17">
        <f t="shared" si="22"/>
        <v>3232.5</v>
      </c>
      <c r="AS14" s="17">
        <f t="shared" si="23"/>
        <v>262.8</v>
      </c>
      <c r="BB14" s="24">
        <f t="shared" si="24"/>
        <v>99.96853366897422</v>
      </c>
    </row>
    <row r="15" spans="1:54" s="18" customFormat="1" ht="27" customHeight="1">
      <c r="A15" s="12">
        <v>4</v>
      </c>
      <c r="B15" s="13" t="s">
        <v>20</v>
      </c>
      <c r="C15" s="13" t="s">
        <v>21</v>
      </c>
      <c r="D15" s="14">
        <f>SUM(E15:H15)</f>
        <v>5742294.699999999</v>
      </c>
      <c r="E15" s="15">
        <v>2090497.4</v>
      </c>
      <c r="F15" s="15">
        <v>3476893.8</v>
      </c>
      <c r="G15" s="15">
        <v>70472.1</v>
      </c>
      <c r="H15" s="15">
        <v>104431.4</v>
      </c>
      <c r="I15" s="15">
        <f>SUM(J15:M15)</f>
        <v>628276.3999999999</v>
      </c>
      <c r="J15" s="15">
        <f>307440-156.8</f>
        <v>307283.2</v>
      </c>
      <c r="K15" s="15">
        <f>306123.7+156.8</f>
        <v>306280.5</v>
      </c>
      <c r="L15" s="15">
        <v>6210.7</v>
      </c>
      <c r="M15" s="15">
        <v>8502</v>
      </c>
      <c r="N15" s="15">
        <f t="shared" si="0"/>
        <v>627871.2000000001</v>
      </c>
      <c r="O15" s="15">
        <v>306696.4</v>
      </c>
      <c r="P15" s="15">
        <v>305865.9</v>
      </c>
      <c r="Q15" s="15">
        <v>6037.8</v>
      </c>
      <c r="R15" s="15">
        <v>9271.1</v>
      </c>
      <c r="S15" s="16" t="s">
        <v>84</v>
      </c>
      <c r="T15" s="17">
        <f t="shared" si="1"/>
        <v>99.8090360943911</v>
      </c>
      <c r="U15" s="17">
        <f t="shared" si="2"/>
        <v>1783214.2</v>
      </c>
      <c r="V15" s="17">
        <f t="shared" si="3"/>
        <v>3170613.3</v>
      </c>
      <c r="W15" s="17">
        <f t="shared" si="4"/>
        <v>64261.40000000001</v>
      </c>
      <c r="X15" s="17">
        <f t="shared" si="5"/>
        <v>586.7999999999884</v>
      </c>
      <c r="Y15" s="17">
        <f t="shared" si="6"/>
        <v>414.5999999999767</v>
      </c>
      <c r="Z15" s="17">
        <f t="shared" si="7"/>
        <v>172.89999999999964</v>
      </c>
      <c r="AA15" s="18">
        <f t="shared" si="8"/>
        <v>99.8090360943911</v>
      </c>
      <c r="AB15" s="17">
        <f t="shared" si="9"/>
        <v>5114018.299999999</v>
      </c>
      <c r="AC15" s="17">
        <f t="shared" si="10"/>
        <v>1783214.2</v>
      </c>
      <c r="AD15" s="17">
        <f t="shared" si="11"/>
        <v>3170613.3</v>
      </c>
      <c r="AE15" s="17">
        <f t="shared" si="12"/>
        <v>64261.40000000001</v>
      </c>
      <c r="AF15" s="17">
        <f t="shared" si="13"/>
        <v>95929.4</v>
      </c>
      <c r="AH15" s="18">
        <f t="shared" si="14"/>
        <v>99.8090360943911</v>
      </c>
      <c r="AI15" s="17">
        <f t="shared" si="15"/>
        <v>5114018.299999999</v>
      </c>
      <c r="AJ15" s="17">
        <f t="shared" si="16"/>
        <v>586.7999999999884</v>
      </c>
      <c r="AK15" s="17">
        <f t="shared" si="17"/>
        <v>414.5999999999767</v>
      </c>
      <c r="AL15" s="17">
        <f t="shared" si="18"/>
        <v>172.89999999999964</v>
      </c>
      <c r="AM15" s="17">
        <f t="shared" si="19"/>
        <v>-769.1000000000004</v>
      </c>
      <c r="AP15" s="17">
        <f>J15-O15</f>
        <v>586.7999999999884</v>
      </c>
      <c r="AQ15" s="17">
        <f t="shared" si="21"/>
        <v>1783214.2</v>
      </c>
      <c r="AR15" s="17">
        <f t="shared" si="22"/>
        <v>3170613.3</v>
      </c>
      <c r="AS15" s="17">
        <f t="shared" si="23"/>
        <v>64261.40000000001</v>
      </c>
      <c r="AV15" s="17">
        <f>J15-O15</f>
        <v>586.7999999999884</v>
      </c>
      <c r="AW15" s="17">
        <f>K15-P15</f>
        <v>414.5999999999767</v>
      </c>
      <c r="AX15" s="17">
        <f>L15-Q15</f>
        <v>172.89999999999964</v>
      </c>
      <c r="AY15" s="17">
        <f>M15-R15</f>
        <v>-769.1000000000004</v>
      </c>
      <c r="AZ15" s="17" t="e">
        <f>N15-S15</f>
        <v>#VALUE!</v>
      </c>
      <c r="BB15" s="24">
        <f t="shared" si="24"/>
        <v>99.93550609254146</v>
      </c>
    </row>
    <row r="16" spans="1:54" s="18" customFormat="1" ht="26.25" customHeight="1">
      <c r="A16" s="12">
        <v>5</v>
      </c>
      <c r="B16" s="13" t="s">
        <v>26</v>
      </c>
      <c r="C16" s="13" t="s">
        <v>27</v>
      </c>
      <c r="D16" s="14">
        <f>SUM(E16:H16)</f>
        <v>8877.9</v>
      </c>
      <c r="E16" s="15">
        <v>47.2</v>
      </c>
      <c r="F16" s="15">
        <v>8788.3</v>
      </c>
      <c r="G16" s="15">
        <v>8.1</v>
      </c>
      <c r="H16" s="15">
        <v>34.3</v>
      </c>
      <c r="I16" s="15">
        <f>SUM(J16:M16)</f>
        <v>6200.7</v>
      </c>
      <c r="J16" s="15">
        <v>11.5</v>
      </c>
      <c r="K16" s="15">
        <v>6189.2</v>
      </c>
      <c r="L16" s="15">
        <v>0</v>
      </c>
      <c r="M16" s="15">
        <v>0</v>
      </c>
      <c r="N16" s="15">
        <f t="shared" si="0"/>
        <v>6181</v>
      </c>
      <c r="O16" s="15">
        <v>2.2</v>
      </c>
      <c r="P16" s="15">
        <v>6178.8</v>
      </c>
      <c r="Q16" s="15">
        <v>0</v>
      </c>
      <c r="R16" s="15">
        <v>0</v>
      </c>
      <c r="S16" s="16" t="s">
        <v>81</v>
      </c>
      <c r="T16" s="17">
        <f t="shared" si="1"/>
        <v>19.1304347826087</v>
      </c>
      <c r="U16" s="17">
        <f t="shared" si="2"/>
        <v>35.7</v>
      </c>
      <c r="V16" s="17">
        <f t="shared" si="3"/>
        <v>2599.0999999999995</v>
      </c>
      <c r="W16" s="17">
        <f t="shared" si="4"/>
        <v>8.1</v>
      </c>
      <c r="X16" s="17">
        <f t="shared" si="5"/>
        <v>9.3</v>
      </c>
      <c r="Y16" s="17">
        <f t="shared" si="6"/>
        <v>10.399999999999636</v>
      </c>
      <c r="Z16" s="17">
        <f t="shared" si="7"/>
        <v>0</v>
      </c>
      <c r="AA16" s="18">
        <f t="shared" si="8"/>
        <v>19.1304347826087</v>
      </c>
      <c r="AB16" s="17">
        <f t="shared" si="9"/>
        <v>2677.2</v>
      </c>
      <c r="AC16" s="17">
        <f t="shared" si="10"/>
        <v>35.7</v>
      </c>
      <c r="AD16" s="17">
        <f t="shared" si="11"/>
        <v>2599.0999999999995</v>
      </c>
      <c r="AE16" s="17">
        <f t="shared" si="12"/>
        <v>8.1</v>
      </c>
      <c r="AF16" s="17">
        <f t="shared" si="13"/>
        <v>34.3</v>
      </c>
      <c r="AH16" s="18">
        <f t="shared" si="14"/>
        <v>19.1304347826087</v>
      </c>
      <c r="AI16" s="17">
        <f t="shared" si="15"/>
        <v>2677.2</v>
      </c>
      <c r="AJ16" s="17">
        <f t="shared" si="16"/>
        <v>9.3</v>
      </c>
      <c r="AK16" s="17">
        <f t="shared" si="17"/>
        <v>10.399999999999636</v>
      </c>
      <c r="AL16" s="17">
        <f t="shared" si="18"/>
        <v>0</v>
      </c>
      <c r="AM16" s="17">
        <f t="shared" si="19"/>
        <v>0</v>
      </c>
      <c r="AP16" s="17">
        <f t="shared" si="20"/>
        <v>9.3</v>
      </c>
      <c r="AQ16" s="17">
        <f t="shared" si="21"/>
        <v>35.7</v>
      </c>
      <c r="AR16" s="17">
        <f t="shared" si="22"/>
        <v>2599.0999999999995</v>
      </c>
      <c r="AS16" s="17">
        <f t="shared" si="23"/>
        <v>8.1</v>
      </c>
      <c r="BB16" s="24">
        <f t="shared" si="24"/>
        <v>99.68229393455577</v>
      </c>
    </row>
    <row r="17" spans="1:54" s="18" customFormat="1" ht="72.75" customHeight="1">
      <c r="A17" s="12">
        <v>6</v>
      </c>
      <c r="B17" s="13" t="s">
        <v>30</v>
      </c>
      <c r="C17" s="13" t="s">
        <v>31</v>
      </c>
      <c r="D17" s="14">
        <f>SUM(E17:H17)</f>
        <v>485651.6</v>
      </c>
      <c r="E17" s="15">
        <v>20644</v>
      </c>
      <c r="F17" s="15">
        <v>455126.6</v>
      </c>
      <c r="G17" s="15">
        <v>9881</v>
      </c>
      <c r="H17" s="19" t="s">
        <v>77</v>
      </c>
      <c r="I17" s="15">
        <f>SUM(J17:M17)</f>
        <v>39175.9</v>
      </c>
      <c r="J17" s="15">
        <v>9361.4</v>
      </c>
      <c r="K17" s="15">
        <v>27855</v>
      </c>
      <c r="L17" s="15">
        <v>1959.5</v>
      </c>
      <c r="M17" s="19" t="s">
        <v>77</v>
      </c>
      <c r="N17" s="15">
        <f t="shared" si="0"/>
        <v>39175.6</v>
      </c>
      <c r="O17" s="15">
        <v>9361.4</v>
      </c>
      <c r="P17" s="15">
        <v>27854.7</v>
      </c>
      <c r="Q17" s="15">
        <v>1959.5</v>
      </c>
      <c r="R17" s="15">
        <v>0</v>
      </c>
      <c r="S17" s="16"/>
      <c r="T17" s="17">
        <f t="shared" si="1"/>
        <v>100</v>
      </c>
      <c r="U17" s="17">
        <f t="shared" si="2"/>
        <v>11282.6</v>
      </c>
      <c r="V17" s="17">
        <f t="shared" si="3"/>
        <v>427271.6</v>
      </c>
      <c r="W17" s="17">
        <f t="shared" si="4"/>
        <v>7921.5</v>
      </c>
      <c r="X17" s="17">
        <f t="shared" si="5"/>
        <v>0</v>
      </c>
      <c r="Y17" s="17">
        <f t="shared" si="6"/>
        <v>0.2999999999992724</v>
      </c>
      <c r="Z17" s="17">
        <f t="shared" si="7"/>
        <v>0</v>
      </c>
      <c r="AA17" s="18">
        <f t="shared" si="8"/>
        <v>100</v>
      </c>
      <c r="AB17" s="17">
        <f t="shared" si="9"/>
        <v>446475.69999999995</v>
      </c>
      <c r="AC17" s="17">
        <f t="shared" si="10"/>
        <v>11282.6</v>
      </c>
      <c r="AD17" s="17">
        <f t="shared" si="11"/>
        <v>427271.6</v>
      </c>
      <c r="AE17" s="17">
        <f t="shared" si="12"/>
        <v>7921.5</v>
      </c>
      <c r="AF17" s="17" t="e">
        <f t="shared" si="13"/>
        <v>#VALUE!</v>
      </c>
      <c r="AH17" s="18">
        <f t="shared" si="14"/>
        <v>100</v>
      </c>
      <c r="AI17" s="17">
        <f t="shared" si="15"/>
        <v>446475.69999999995</v>
      </c>
      <c r="AJ17" s="17">
        <f t="shared" si="16"/>
        <v>0</v>
      </c>
      <c r="AK17" s="17">
        <f t="shared" si="17"/>
        <v>0.2999999999992724</v>
      </c>
      <c r="AL17" s="17">
        <f t="shared" si="18"/>
        <v>0</v>
      </c>
      <c r="AM17" s="17" t="e">
        <f t="shared" si="19"/>
        <v>#VALUE!</v>
      </c>
      <c r="AP17" s="17">
        <f t="shared" si="20"/>
        <v>0</v>
      </c>
      <c r="AQ17" s="17">
        <f t="shared" si="21"/>
        <v>11282.6</v>
      </c>
      <c r="AR17" s="17">
        <f t="shared" si="22"/>
        <v>427271.6</v>
      </c>
      <c r="AS17" s="17">
        <f t="shared" si="23"/>
        <v>7921.5</v>
      </c>
      <c r="BB17" s="24">
        <f t="shared" si="24"/>
        <v>99.99923422308102</v>
      </c>
    </row>
    <row r="18" spans="1:54" s="18" customFormat="1" ht="61.5" customHeight="1">
      <c r="A18" s="12">
        <v>7</v>
      </c>
      <c r="B18" s="13" t="s">
        <v>44</v>
      </c>
      <c r="C18" s="13" t="s">
        <v>45</v>
      </c>
      <c r="D18" s="14">
        <f>SUM(E18:H18)</f>
        <v>355982.60000000003</v>
      </c>
      <c r="E18" s="15">
        <v>0</v>
      </c>
      <c r="F18" s="15">
        <v>327230.9</v>
      </c>
      <c r="G18" s="15">
        <v>28751.7</v>
      </c>
      <c r="H18" s="20" t="s">
        <v>77</v>
      </c>
      <c r="I18" s="15">
        <f>SUM(J18:M18)</f>
        <v>19967.6</v>
      </c>
      <c r="J18" s="15">
        <v>0</v>
      </c>
      <c r="K18" s="15">
        <v>18230.5</v>
      </c>
      <c r="L18" s="15">
        <v>1737.1</v>
      </c>
      <c r="M18" s="15">
        <v>0</v>
      </c>
      <c r="N18" s="15">
        <f t="shared" si="0"/>
        <v>6582.3</v>
      </c>
      <c r="O18" s="15">
        <v>0</v>
      </c>
      <c r="P18" s="15">
        <v>6031.6</v>
      </c>
      <c r="Q18" s="15">
        <v>550.7</v>
      </c>
      <c r="R18" s="15">
        <v>0</v>
      </c>
      <c r="S18" s="16"/>
      <c r="T18" s="17" t="e">
        <f t="shared" si="1"/>
        <v>#DIV/0!</v>
      </c>
      <c r="U18" s="17">
        <f t="shared" si="2"/>
        <v>0</v>
      </c>
      <c r="V18" s="17">
        <f t="shared" si="3"/>
        <v>309000.4</v>
      </c>
      <c r="W18" s="17">
        <f t="shared" si="4"/>
        <v>27014.600000000002</v>
      </c>
      <c r="X18" s="17">
        <f t="shared" si="5"/>
        <v>0</v>
      </c>
      <c r="Y18" s="17">
        <f t="shared" si="6"/>
        <v>12198.9</v>
      </c>
      <c r="Z18" s="17">
        <f t="shared" si="7"/>
        <v>1186.3999999999999</v>
      </c>
      <c r="AA18" s="18" t="e">
        <f t="shared" si="8"/>
        <v>#DIV/0!</v>
      </c>
      <c r="AB18" s="17">
        <f t="shared" si="9"/>
        <v>336015.00000000006</v>
      </c>
      <c r="AC18" s="17">
        <f t="shared" si="10"/>
        <v>0</v>
      </c>
      <c r="AD18" s="17">
        <f t="shared" si="11"/>
        <v>309000.4</v>
      </c>
      <c r="AE18" s="17">
        <f t="shared" si="12"/>
        <v>27014.600000000002</v>
      </c>
      <c r="AF18" s="17" t="e">
        <f t="shared" si="13"/>
        <v>#VALUE!</v>
      </c>
      <c r="AH18" s="18" t="e">
        <f t="shared" si="14"/>
        <v>#DIV/0!</v>
      </c>
      <c r="AI18" s="17">
        <f t="shared" si="15"/>
        <v>336015.00000000006</v>
      </c>
      <c r="AJ18" s="17">
        <f t="shared" si="16"/>
        <v>0</v>
      </c>
      <c r="AK18" s="17">
        <f t="shared" si="17"/>
        <v>12198.9</v>
      </c>
      <c r="AL18" s="17">
        <f t="shared" si="18"/>
        <v>1186.3999999999999</v>
      </c>
      <c r="AM18" s="17">
        <f t="shared" si="19"/>
        <v>0</v>
      </c>
      <c r="AP18" s="17">
        <f t="shared" si="20"/>
        <v>0</v>
      </c>
      <c r="AQ18" s="17">
        <f t="shared" si="21"/>
        <v>0</v>
      </c>
      <c r="AR18" s="17">
        <f t="shared" si="22"/>
        <v>309000.4</v>
      </c>
      <c r="AS18" s="17">
        <f t="shared" si="23"/>
        <v>27014.600000000002</v>
      </c>
      <c r="BB18" s="24">
        <f t="shared" si="24"/>
        <v>32.96490314309181</v>
      </c>
    </row>
    <row r="19" spans="1:54" s="18" customFormat="1" ht="61.5" customHeight="1">
      <c r="A19" s="12">
        <v>8</v>
      </c>
      <c r="B19" s="13" t="s">
        <v>46</v>
      </c>
      <c r="C19" s="13" t="s">
        <v>47</v>
      </c>
      <c r="D19" s="14">
        <f>SUM(E19:H19)</f>
        <v>39670.2</v>
      </c>
      <c r="E19" s="15">
        <v>0</v>
      </c>
      <c r="F19" s="15">
        <v>20589.1</v>
      </c>
      <c r="G19" s="15">
        <v>19081.1</v>
      </c>
      <c r="H19" s="15">
        <v>0</v>
      </c>
      <c r="I19" s="15">
        <f>SUM(J19:M19)</f>
        <v>12819.5</v>
      </c>
      <c r="J19" s="15">
        <v>0</v>
      </c>
      <c r="K19" s="15">
        <v>0</v>
      </c>
      <c r="L19" s="15">
        <v>12819.5</v>
      </c>
      <c r="M19" s="15">
        <v>0</v>
      </c>
      <c r="N19" s="15">
        <f t="shared" si="0"/>
        <v>12332.5</v>
      </c>
      <c r="O19" s="15">
        <v>0</v>
      </c>
      <c r="P19" s="15">
        <v>0</v>
      </c>
      <c r="Q19" s="15">
        <v>12332.5</v>
      </c>
      <c r="R19" s="15">
        <v>0</v>
      </c>
      <c r="S19" s="16"/>
      <c r="T19" s="17" t="e">
        <f t="shared" si="1"/>
        <v>#DIV/0!</v>
      </c>
      <c r="U19" s="17">
        <f t="shared" si="2"/>
        <v>0</v>
      </c>
      <c r="V19" s="17">
        <f t="shared" si="3"/>
        <v>20589.1</v>
      </c>
      <c r="W19" s="17">
        <f t="shared" si="4"/>
        <v>6261.5999999999985</v>
      </c>
      <c r="X19" s="17">
        <f t="shared" si="5"/>
        <v>0</v>
      </c>
      <c r="Y19" s="17">
        <f t="shared" si="6"/>
        <v>0</v>
      </c>
      <c r="Z19" s="17">
        <f t="shared" si="7"/>
        <v>487</v>
      </c>
      <c r="AA19" s="18" t="e">
        <f t="shared" si="8"/>
        <v>#DIV/0!</v>
      </c>
      <c r="AB19" s="17">
        <f t="shared" si="9"/>
        <v>26850.699999999997</v>
      </c>
      <c r="AC19" s="17">
        <f t="shared" si="10"/>
        <v>0</v>
      </c>
      <c r="AD19" s="17">
        <f t="shared" si="11"/>
        <v>20589.1</v>
      </c>
      <c r="AE19" s="17">
        <f t="shared" si="12"/>
        <v>6261.5999999999985</v>
      </c>
      <c r="AF19" s="17">
        <f t="shared" si="13"/>
        <v>0</v>
      </c>
      <c r="AH19" s="18" t="e">
        <f t="shared" si="14"/>
        <v>#DIV/0!</v>
      </c>
      <c r="AI19" s="17">
        <f t="shared" si="15"/>
        <v>26850.699999999997</v>
      </c>
      <c r="AJ19" s="17">
        <f t="shared" si="16"/>
        <v>0</v>
      </c>
      <c r="AK19" s="17">
        <f t="shared" si="17"/>
        <v>0</v>
      </c>
      <c r="AL19" s="17">
        <f t="shared" si="18"/>
        <v>487</v>
      </c>
      <c r="AM19" s="17">
        <f t="shared" si="19"/>
        <v>0</v>
      </c>
      <c r="AP19" s="17">
        <f t="shared" si="20"/>
        <v>0</v>
      </c>
      <c r="AQ19" s="17">
        <f t="shared" si="21"/>
        <v>0</v>
      </c>
      <c r="AR19" s="17">
        <f t="shared" si="22"/>
        <v>20589.1</v>
      </c>
      <c r="AS19" s="17">
        <f t="shared" si="23"/>
        <v>6261.5999999999985</v>
      </c>
      <c r="BB19" s="24">
        <f t="shared" si="24"/>
        <v>96.20109988689106</v>
      </c>
    </row>
    <row r="20" spans="1:54" s="18" customFormat="1" ht="27" customHeight="1">
      <c r="A20" s="12">
        <v>9</v>
      </c>
      <c r="B20" s="13" t="s">
        <v>24</v>
      </c>
      <c r="C20" s="13" t="s">
        <v>25</v>
      </c>
      <c r="D20" s="14">
        <f>SUM(E20:H20)</f>
        <v>1251549.7000000002</v>
      </c>
      <c r="E20" s="15">
        <v>10415.9</v>
      </c>
      <c r="F20" s="15">
        <v>33718.6</v>
      </c>
      <c r="G20" s="15">
        <v>1148013.6</v>
      </c>
      <c r="H20" s="15">
        <v>59401.6</v>
      </c>
      <c r="I20" s="15">
        <f>SUM(J20:M20)</f>
        <v>128693.1</v>
      </c>
      <c r="J20" s="15">
        <v>5581.1</v>
      </c>
      <c r="K20" s="15">
        <v>7967</v>
      </c>
      <c r="L20" s="15">
        <v>110220.4</v>
      </c>
      <c r="M20" s="15">
        <v>4924.6</v>
      </c>
      <c r="N20" s="15">
        <f t="shared" si="0"/>
        <v>122901.59999999999</v>
      </c>
      <c r="O20" s="15">
        <v>5183.9</v>
      </c>
      <c r="P20" s="15">
        <v>7907.3</v>
      </c>
      <c r="Q20" s="15">
        <v>98864</v>
      </c>
      <c r="R20" s="15">
        <v>10946.4</v>
      </c>
      <c r="S20" s="16"/>
      <c r="T20" s="17">
        <f t="shared" si="1"/>
        <v>92.88312339861317</v>
      </c>
      <c r="U20" s="17">
        <f t="shared" si="2"/>
        <v>4834.799999999999</v>
      </c>
      <c r="V20" s="17">
        <f t="shared" si="3"/>
        <v>25751.6</v>
      </c>
      <c r="W20" s="17">
        <f t="shared" si="4"/>
        <v>1037793.2000000001</v>
      </c>
      <c r="X20" s="17">
        <f t="shared" si="5"/>
        <v>397.2000000000007</v>
      </c>
      <c r="Y20" s="17">
        <f t="shared" si="6"/>
        <v>59.69999999999982</v>
      </c>
      <c r="Z20" s="17">
        <f t="shared" si="7"/>
        <v>11356.399999999994</v>
      </c>
      <c r="AA20" s="18">
        <f t="shared" si="8"/>
        <v>92.88312339861317</v>
      </c>
      <c r="AB20" s="17">
        <f t="shared" si="9"/>
        <v>1122856.6</v>
      </c>
      <c r="AC20" s="17">
        <f t="shared" si="10"/>
        <v>4834.799999999999</v>
      </c>
      <c r="AD20" s="17">
        <f t="shared" si="11"/>
        <v>25751.6</v>
      </c>
      <c r="AE20" s="17">
        <f t="shared" si="12"/>
        <v>1037793.2000000001</v>
      </c>
      <c r="AF20" s="17">
        <f t="shared" si="13"/>
        <v>54477</v>
      </c>
      <c r="AH20" s="18">
        <f t="shared" si="14"/>
        <v>92.88312339861317</v>
      </c>
      <c r="AI20" s="17">
        <f t="shared" si="15"/>
        <v>1122856.6</v>
      </c>
      <c r="AJ20" s="17">
        <f t="shared" si="16"/>
        <v>397.2000000000007</v>
      </c>
      <c r="AK20" s="17">
        <f t="shared" si="17"/>
        <v>59.69999999999982</v>
      </c>
      <c r="AL20" s="17">
        <f t="shared" si="18"/>
        <v>11356.399999999994</v>
      </c>
      <c r="AM20" s="17">
        <f t="shared" si="19"/>
        <v>-6021.799999999999</v>
      </c>
      <c r="AP20" s="17">
        <f t="shared" si="20"/>
        <v>397.2000000000007</v>
      </c>
      <c r="AQ20" s="17">
        <f t="shared" si="21"/>
        <v>4834.799999999999</v>
      </c>
      <c r="AR20" s="17">
        <f t="shared" si="22"/>
        <v>25751.6</v>
      </c>
      <c r="AS20" s="17">
        <f t="shared" si="23"/>
        <v>1037793.2000000001</v>
      </c>
      <c r="BB20" s="24">
        <f t="shared" si="24"/>
        <v>95.49975872832341</v>
      </c>
    </row>
    <row r="21" spans="1:54" s="18" customFormat="1" ht="25.5" customHeight="1">
      <c r="A21" s="12">
        <v>10</v>
      </c>
      <c r="B21" s="13" t="s">
        <v>48</v>
      </c>
      <c r="C21" s="13" t="s">
        <v>49</v>
      </c>
      <c r="D21" s="14">
        <f>SUM(E21:H21)</f>
        <v>8180</v>
      </c>
      <c r="E21" s="15">
        <v>0</v>
      </c>
      <c r="F21" s="15">
        <v>0</v>
      </c>
      <c r="G21" s="15">
        <v>0</v>
      </c>
      <c r="H21" s="15">
        <v>8180</v>
      </c>
      <c r="I21" s="15">
        <f>SUM(J21:M21)</f>
        <v>2300</v>
      </c>
      <c r="J21" s="15">
        <v>0</v>
      </c>
      <c r="K21" s="15">
        <v>0</v>
      </c>
      <c r="L21" s="15">
        <v>0</v>
      </c>
      <c r="M21" s="15">
        <v>2300</v>
      </c>
      <c r="N21" s="15">
        <f t="shared" si="0"/>
        <v>2300</v>
      </c>
      <c r="O21" s="15">
        <v>0</v>
      </c>
      <c r="P21" s="15">
        <v>0</v>
      </c>
      <c r="Q21" s="15">
        <v>0</v>
      </c>
      <c r="R21" s="15">
        <v>2300</v>
      </c>
      <c r="S21" s="16"/>
      <c r="T21" s="17" t="e">
        <f t="shared" si="1"/>
        <v>#DIV/0!</v>
      </c>
      <c r="U21" s="17">
        <f t="shared" si="2"/>
        <v>0</v>
      </c>
      <c r="V21" s="17">
        <f t="shared" si="3"/>
        <v>0</v>
      </c>
      <c r="W21" s="17">
        <f t="shared" si="4"/>
        <v>0</v>
      </c>
      <c r="X21" s="17">
        <f t="shared" si="5"/>
        <v>0</v>
      </c>
      <c r="Y21" s="17">
        <f t="shared" si="6"/>
        <v>0</v>
      </c>
      <c r="Z21" s="17">
        <f t="shared" si="7"/>
        <v>0</v>
      </c>
      <c r="AA21" s="18" t="e">
        <f t="shared" si="8"/>
        <v>#DIV/0!</v>
      </c>
      <c r="AB21" s="17">
        <f t="shared" si="9"/>
        <v>5880</v>
      </c>
      <c r="AC21" s="17">
        <f t="shared" si="10"/>
        <v>0</v>
      </c>
      <c r="AD21" s="17">
        <f t="shared" si="11"/>
        <v>0</v>
      </c>
      <c r="AE21" s="17">
        <f t="shared" si="12"/>
        <v>0</v>
      </c>
      <c r="AF21" s="17">
        <f t="shared" si="13"/>
        <v>5880</v>
      </c>
      <c r="AH21" s="18" t="e">
        <f t="shared" si="14"/>
        <v>#DIV/0!</v>
      </c>
      <c r="AI21" s="17">
        <f t="shared" si="15"/>
        <v>5880</v>
      </c>
      <c r="AJ21" s="17">
        <f t="shared" si="16"/>
        <v>0</v>
      </c>
      <c r="AK21" s="17">
        <f t="shared" si="17"/>
        <v>0</v>
      </c>
      <c r="AL21" s="17">
        <f t="shared" si="18"/>
        <v>0</v>
      </c>
      <c r="AM21" s="17">
        <f t="shared" si="19"/>
        <v>0</v>
      </c>
      <c r="AP21" s="17">
        <f t="shared" si="20"/>
        <v>0</v>
      </c>
      <c r="AQ21" s="17">
        <f t="shared" si="21"/>
        <v>0</v>
      </c>
      <c r="AR21" s="17">
        <f t="shared" si="22"/>
        <v>0</v>
      </c>
      <c r="AS21" s="17">
        <f t="shared" si="23"/>
        <v>0</v>
      </c>
      <c r="BB21" s="24">
        <f t="shared" si="24"/>
        <v>100</v>
      </c>
    </row>
    <row r="22" spans="1:54" s="18" customFormat="1" ht="45" customHeight="1">
      <c r="A22" s="12">
        <v>11</v>
      </c>
      <c r="B22" s="13" t="s">
        <v>50</v>
      </c>
      <c r="C22" s="13" t="s">
        <v>51</v>
      </c>
      <c r="D22" s="14">
        <f>SUM(E22:H22)</f>
        <v>318571.5</v>
      </c>
      <c r="E22" s="15"/>
      <c r="F22" s="15">
        <v>23760.4</v>
      </c>
      <c r="G22" s="15">
        <f>318571.5-F22</f>
        <v>294811.1</v>
      </c>
      <c r="H22" s="15">
        <v>0</v>
      </c>
      <c r="I22" s="15">
        <f>SUM(J22:M22)</f>
        <v>47998.8</v>
      </c>
      <c r="J22" s="15">
        <v>0</v>
      </c>
      <c r="K22" s="15">
        <v>20895</v>
      </c>
      <c r="L22" s="15">
        <v>27103.8</v>
      </c>
      <c r="M22" s="15">
        <v>0</v>
      </c>
      <c r="N22" s="15">
        <f t="shared" si="0"/>
        <v>47252.5</v>
      </c>
      <c r="O22" s="15">
        <v>0</v>
      </c>
      <c r="P22" s="15">
        <v>20599.4</v>
      </c>
      <c r="Q22" s="15">
        <v>26653.1</v>
      </c>
      <c r="R22" s="15">
        <v>0</v>
      </c>
      <c r="S22" s="16"/>
      <c r="T22" s="17" t="e">
        <f t="shared" si="1"/>
        <v>#DIV/0!</v>
      </c>
      <c r="U22" s="17">
        <f t="shared" si="2"/>
        <v>0</v>
      </c>
      <c r="V22" s="17">
        <f t="shared" si="3"/>
        <v>2865.4000000000015</v>
      </c>
      <c r="W22" s="17">
        <f t="shared" si="4"/>
        <v>267707.3</v>
      </c>
      <c r="X22" s="17">
        <f t="shared" si="5"/>
        <v>0</v>
      </c>
      <c r="Y22" s="17">
        <f t="shared" si="6"/>
        <v>295.59999999999854</v>
      </c>
      <c r="Z22" s="17">
        <f t="shared" si="7"/>
        <v>450.7000000000007</v>
      </c>
      <c r="AA22" s="18" t="e">
        <f t="shared" si="8"/>
        <v>#DIV/0!</v>
      </c>
      <c r="AB22" s="17">
        <f t="shared" si="9"/>
        <v>270572.7</v>
      </c>
      <c r="AC22" s="17">
        <f t="shared" si="10"/>
        <v>0</v>
      </c>
      <c r="AD22" s="17">
        <f t="shared" si="11"/>
        <v>2865.4000000000015</v>
      </c>
      <c r="AE22" s="17">
        <f t="shared" si="12"/>
        <v>267707.3</v>
      </c>
      <c r="AF22" s="17">
        <f t="shared" si="13"/>
        <v>0</v>
      </c>
      <c r="AH22" s="18" t="e">
        <f t="shared" si="14"/>
        <v>#DIV/0!</v>
      </c>
      <c r="AI22" s="17">
        <f t="shared" si="15"/>
        <v>270572.7</v>
      </c>
      <c r="AJ22" s="17">
        <f t="shared" si="16"/>
        <v>0</v>
      </c>
      <c r="AK22" s="17">
        <f t="shared" si="17"/>
        <v>295.59999999999854</v>
      </c>
      <c r="AL22" s="17">
        <f t="shared" si="18"/>
        <v>450.7000000000007</v>
      </c>
      <c r="AM22" s="17">
        <f t="shared" si="19"/>
        <v>0</v>
      </c>
      <c r="AP22" s="17">
        <f t="shared" si="20"/>
        <v>0</v>
      </c>
      <c r="AQ22" s="17">
        <f t="shared" si="21"/>
        <v>0</v>
      </c>
      <c r="AR22" s="17">
        <f t="shared" si="22"/>
        <v>2865.4000000000015</v>
      </c>
      <c r="AS22" s="17">
        <f t="shared" si="23"/>
        <v>267707.3</v>
      </c>
      <c r="BB22" s="24">
        <f t="shared" si="24"/>
        <v>98.4451694625699</v>
      </c>
    </row>
    <row r="23" spans="1:54" s="18" customFormat="1" ht="25.5" customHeight="1">
      <c r="A23" s="12">
        <v>12</v>
      </c>
      <c r="B23" s="13" t="s">
        <v>52</v>
      </c>
      <c r="C23" s="13" t="s">
        <v>53</v>
      </c>
      <c r="D23" s="14">
        <f>SUM(E23:H23)</f>
        <v>28745.5</v>
      </c>
      <c r="E23" s="15">
        <v>0</v>
      </c>
      <c r="F23" s="15">
        <v>14514.8</v>
      </c>
      <c r="G23" s="15">
        <v>14230.7</v>
      </c>
      <c r="H23" s="15">
        <v>0</v>
      </c>
      <c r="I23" s="15">
        <f>SUM(J23:M23)</f>
        <v>13958.3</v>
      </c>
      <c r="J23" s="15">
        <v>0</v>
      </c>
      <c r="K23" s="15">
        <v>12378.8</v>
      </c>
      <c r="L23" s="15">
        <v>1579.5</v>
      </c>
      <c r="M23" s="15">
        <v>0</v>
      </c>
      <c r="N23" s="15">
        <f t="shared" si="0"/>
        <v>7494.8</v>
      </c>
      <c r="O23" s="15">
        <v>0</v>
      </c>
      <c r="P23" s="15">
        <v>6560.8</v>
      </c>
      <c r="Q23" s="15">
        <v>934</v>
      </c>
      <c r="R23" s="15">
        <v>0</v>
      </c>
      <c r="S23" s="16"/>
      <c r="T23" s="17" t="e">
        <f t="shared" si="1"/>
        <v>#DIV/0!</v>
      </c>
      <c r="U23" s="17">
        <f t="shared" si="2"/>
        <v>0</v>
      </c>
      <c r="V23" s="17">
        <f t="shared" si="3"/>
        <v>2136</v>
      </c>
      <c r="W23" s="17">
        <f t="shared" si="4"/>
        <v>12651.2</v>
      </c>
      <c r="X23" s="17">
        <f t="shared" si="5"/>
        <v>0</v>
      </c>
      <c r="Y23" s="17">
        <f t="shared" si="6"/>
        <v>5817.999999999999</v>
      </c>
      <c r="Z23" s="17">
        <f t="shared" si="7"/>
        <v>645.5</v>
      </c>
      <c r="AA23" s="18" t="e">
        <f t="shared" si="8"/>
        <v>#DIV/0!</v>
      </c>
      <c r="AB23" s="17">
        <f t="shared" si="9"/>
        <v>14787.2</v>
      </c>
      <c r="AC23" s="17">
        <f t="shared" si="10"/>
        <v>0</v>
      </c>
      <c r="AD23" s="17">
        <f t="shared" si="11"/>
        <v>2136</v>
      </c>
      <c r="AE23" s="17">
        <f t="shared" si="12"/>
        <v>12651.2</v>
      </c>
      <c r="AF23" s="17">
        <f t="shared" si="13"/>
        <v>0</v>
      </c>
      <c r="AH23" s="18" t="e">
        <f t="shared" si="14"/>
        <v>#DIV/0!</v>
      </c>
      <c r="AI23" s="17">
        <f t="shared" si="15"/>
        <v>14787.2</v>
      </c>
      <c r="AJ23" s="17">
        <f t="shared" si="16"/>
        <v>0</v>
      </c>
      <c r="AK23" s="17">
        <f t="shared" si="17"/>
        <v>5817.999999999999</v>
      </c>
      <c r="AL23" s="17">
        <f t="shared" si="18"/>
        <v>645.5</v>
      </c>
      <c r="AM23" s="17">
        <f t="shared" si="19"/>
        <v>0</v>
      </c>
      <c r="AP23" s="17">
        <f t="shared" si="20"/>
        <v>0</v>
      </c>
      <c r="AQ23" s="17">
        <f t="shared" si="21"/>
        <v>0</v>
      </c>
      <c r="AR23" s="17">
        <f t="shared" si="22"/>
        <v>2136</v>
      </c>
      <c r="AS23" s="17">
        <f t="shared" si="23"/>
        <v>12651.2</v>
      </c>
      <c r="BB23" s="24">
        <f t="shared" si="24"/>
        <v>53.69421777723649</v>
      </c>
    </row>
    <row r="24" spans="1:54" s="18" customFormat="1" ht="25.5" customHeight="1">
      <c r="A24" s="12">
        <v>13</v>
      </c>
      <c r="B24" s="13" t="s">
        <v>54</v>
      </c>
      <c r="C24" s="13" t="s">
        <v>55</v>
      </c>
      <c r="D24" s="14">
        <f>SUM(E24:H24)</f>
        <v>813231.4</v>
      </c>
      <c r="E24" s="15">
        <v>0</v>
      </c>
      <c r="F24" s="15">
        <v>0</v>
      </c>
      <c r="G24" s="15">
        <v>16421.4</v>
      </c>
      <c r="H24" s="15">
        <v>796810</v>
      </c>
      <c r="I24" s="15">
        <f>SUM(J24:M24)</f>
        <v>67993.1</v>
      </c>
      <c r="J24" s="15">
        <v>0</v>
      </c>
      <c r="K24" s="15">
        <v>0</v>
      </c>
      <c r="L24" s="15">
        <v>483.1</v>
      </c>
      <c r="M24" s="15">
        <v>67510</v>
      </c>
      <c r="N24" s="15">
        <f t="shared" si="0"/>
        <v>67954.6</v>
      </c>
      <c r="O24" s="15">
        <v>0</v>
      </c>
      <c r="P24" s="15">
        <v>0</v>
      </c>
      <c r="Q24" s="15">
        <v>444.6</v>
      </c>
      <c r="R24" s="15">
        <v>67510</v>
      </c>
      <c r="S24" s="16"/>
      <c r="T24" s="17" t="e">
        <f t="shared" si="1"/>
        <v>#DIV/0!</v>
      </c>
      <c r="U24" s="17">
        <f t="shared" si="2"/>
        <v>0</v>
      </c>
      <c r="V24" s="17">
        <f t="shared" si="3"/>
        <v>0</v>
      </c>
      <c r="W24" s="17">
        <f t="shared" si="4"/>
        <v>15938.300000000001</v>
      </c>
      <c r="X24" s="17">
        <f t="shared" si="5"/>
        <v>0</v>
      </c>
      <c r="Y24" s="17">
        <f t="shared" si="6"/>
        <v>0</v>
      </c>
      <c r="Z24" s="17">
        <f t="shared" si="7"/>
        <v>38.5</v>
      </c>
      <c r="AA24" s="18" t="e">
        <f t="shared" si="8"/>
        <v>#DIV/0!</v>
      </c>
      <c r="AB24" s="17">
        <f t="shared" si="9"/>
        <v>745238.3</v>
      </c>
      <c r="AC24" s="17">
        <f t="shared" si="10"/>
        <v>0</v>
      </c>
      <c r="AD24" s="17">
        <f t="shared" si="11"/>
        <v>0</v>
      </c>
      <c r="AE24" s="17">
        <f t="shared" si="12"/>
        <v>15938.300000000001</v>
      </c>
      <c r="AF24" s="17">
        <f t="shared" si="13"/>
        <v>729300</v>
      </c>
      <c r="AH24" s="18" t="e">
        <f t="shared" si="14"/>
        <v>#DIV/0!</v>
      </c>
      <c r="AI24" s="17">
        <f t="shared" si="15"/>
        <v>745238.3</v>
      </c>
      <c r="AJ24" s="17">
        <f t="shared" si="16"/>
        <v>0</v>
      </c>
      <c r="AK24" s="17">
        <f t="shared" si="17"/>
        <v>0</v>
      </c>
      <c r="AL24" s="17">
        <f t="shared" si="18"/>
        <v>38.5</v>
      </c>
      <c r="AM24" s="17">
        <f t="shared" si="19"/>
        <v>0</v>
      </c>
      <c r="AP24" s="17">
        <f t="shared" si="20"/>
        <v>0</v>
      </c>
      <c r="AQ24" s="17">
        <f t="shared" si="21"/>
        <v>0</v>
      </c>
      <c r="AR24" s="17">
        <f t="shared" si="22"/>
        <v>0</v>
      </c>
      <c r="AS24" s="17">
        <f t="shared" si="23"/>
        <v>15938.300000000001</v>
      </c>
      <c r="BB24" s="24">
        <f t="shared" si="24"/>
        <v>99.94337660733221</v>
      </c>
    </row>
    <row r="25" spans="1:54" s="18" customFormat="1" ht="25.5" customHeight="1">
      <c r="A25" s="12">
        <v>14</v>
      </c>
      <c r="B25" s="13" t="s">
        <v>32</v>
      </c>
      <c r="C25" s="13" t="s">
        <v>33</v>
      </c>
      <c r="D25" s="14">
        <f>SUM(E25:H25)</f>
        <v>229927.6</v>
      </c>
      <c r="E25" s="15">
        <v>0</v>
      </c>
      <c r="F25" s="15">
        <v>3254.4</v>
      </c>
      <c r="G25" s="15">
        <v>226673.2</v>
      </c>
      <c r="H25" s="15">
        <v>0</v>
      </c>
      <c r="I25" s="15">
        <f>SUM(J25:M25)</f>
        <v>21207.2</v>
      </c>
      <c r="J25" s="15">
        <v>0</v>
      </c>
      <c r="K25" s="15">
        <v>193.3</v>
      </c>
      <c r="L25" s="15">
        <v>21013.9</v>
      </c>
      <c r="M25" s="15">
        <v>0</v>
      </c>
      <c r="N25" s="15">
        <f t="shared" si="0"/>
        <v>21024.8</v>
      </c>
      <c r="O25" s="15">
        <v>0</v>
      </c>
      <c r="P25" s="15">
        <v>185.6</v>
      </c>
      <c r="Q25" s="15">
        <v>20839.2</v>
      </c>
      <c r="R25" s="15">
        <v>0</v>
      </c>
      <c r="S25" s="16"/>
      <c r="T25" s="17" t="e">
        <f t="shared" si="1"/>
        <v>#DIV/0!</v>
      </c>
      <c r="U25" s="17">
        <f t="shared" si="2"/>
        <v>0</v>
      </c>
      <c r="V25" s="17">
        <f t="shared" si="3"/>
        <v>3061.1</v>
      </c>
      <c r="W25" s="17">
        <f t="shared" si="4"/>
        <v>205659.30000000002</v>
      </c>
      <c r="X25" s="17">
        <f t="shared" si="5"/>
        <v>0</v>
      </c>
      <c r="Y25" s="17">
        <f t="shared" si="6"/>
        <v>7.700000000000017</v>
      </c>
      <c r="Z25" s="17">
        <f t="shared" si="7"/>
        <v>174.70000000000073</v>
      </c>
      <c r="AA25" s="18" t="e">
        <f t="shared" si="8"/>
        <v>#DIV/0!</v>
      </c>
      <c r="AB25" s="17">
        <f t="shared" si="9"/>
        <v>208720.4</v>
      </c>
      <c r="AC25" s="17">
        <f t="shared" si="10"/>
        <v>0</v>
      </c>
      <c r="AD25" s="17">
        <f t="shared" si="11"/>
        <v>3061.1</v>
      </c>
      <c r="AE25" s="17">
        <f t="shared" si="12"/>
        <v>205659.30000000002</v>
      </c>
      <c r="AF25" s="17">
        <f t="shared" si="13"/>
        <v>0</v>
      </c>
      <c r="AH25" s="18" t="e">
        <f t="shared" si="14"/>
        <v>#DIV/0!</v>
      </c>
      <c r="AI25" s="17">
        <f t="shared" si="15"/>
        <v>208720.4</v>
      </c>
      <c r="AJ25" s="17">
        <f t="shared" si="16"/>
        <v>0</v>
      </c>
      <c r="AK25" s="17">
        <f t="shared" si="17"/>
        <v>7.700000000000017</v>
      </c>
      <c r="AL25" s="17">
        <f t="shared" si="18"/>
        <v>174.70000000000073</v>
      </c>
      <c r="AM25" s="17">
        <f t="shared" si="19"/>
        <v>0</v>
      </c>
      <c r="AP25" s="17">
        <f t="shared" si="20"/>
        <v>0</v>
      </c>
      <c r="AQ25" s="17">
        <f t="shared" si="21"/>
        <v>0</v>
      </c>
      <c r="AR25" s="17">
        <f t="shared" si="22"/>
        <v>3061.1</v>
      </c>
      <c r="AS25" s="17">
        <f t="shared" si="23"/>
        <v>205659.30000000002</v>
      </c>
      <c r="BB25" s="24">
        <f t="shared" si="24"/>
        <v>99.13991474593533</v>
      </c>
    </row>
    <row r="26" spans="1:54" s="18" customFormat="1" ht="42.75" customHeight="1">
      <c r="A26" s="12">
        <v>15</v>
      </c>
      <c r="B26" s="13" t="s">
        <v>56</v>
      </c>
      <c r="C26" s="13" t="s">
        <v>57</v>
      </c>
      <c r="D26" s="14">
        <f>SUM(E26:H26)</f>
        <v>1108670.2</v>
      </c>
      <c r="E26" s="15">
        <v>101070</v>
      </c>
      <c r="F26" s="15">
        <v>170934.2</v>
      </c>
      <c r="G26" s="15">
        <v>836421</v>
      </c>
      <c r="H26" s="15">
        <v>245</v>
      </c>
      <c r="I26" s="15">
        <f>SUM(J26:M26)</f>
        <v>135470.6</v>
      </c>
      <c r="J26" s="15">
        <v>53249</v>
      </c>
      <c r="K26" s="15">
        <v>13011.6</v>
      </c>
      <c r="L26" s="15">
        <v>68965</v>
      </c>
      <c r="M26" s="15">
        <v>245</v>
      </c>
      <c r="N26" s="15">
        <f t="shared" si="0"/>
        <v>132395.2</v>
      </c>
      <c r="O26" s="15">
        <v>52670.5</v>
      </c>
      <c r="P26" s="15">
        <v>12094.8</v>
      </c>
      <c r="Q26" s="15">
        <v>67433.3</v>
      </c>
      <c r="R26" s="15">
        <v>196.6</v>
      </c>
      <c r="S26" s="16" t="s">
        <v>82</v>
      </c>
      <c r="T26" s="17">
        <f t="shared" si="1"/>
        <v>98.91359462149524</v>
      </c>
      <c r="U26" s="17">
        <f t="shared" si="2"/>
        <v>47821</v>
      </c>
      <c r="V26" s="17">
        <f t="shared" si="3"/>
        <v>157922.6</v>
      </c>
      <c r="W26" s="17">
        <f t="shared" si="4"/>
        <v>767456</v>
      </c>
      <c r="X26" s="17">
        <f t="shared" si="5"/>
        <v>578.5</v>
      </c>
      <c r="Y26" s="17">
        <f t="shared" si="6"/>
        <v>916.8000000000011</v>
      </c>
      <c r="Z26" s="17">
        <f t="shared" si="7"/>
        <v>1531.699999999997</v>
      </c>
      <c r="AA26" s="18">
        <f t="shared" si="8"/>
        <v>98.91359462149524</v>
      </c>
      <c r="AB26" s="17">
        <f t="shared" si="9"/>
        <v>973199.6</v>
      </c>
      <c r="AC26" s="17">
        <f t="shared" si="10"/>
        <v>47821</v>
      </c>
      <c r="AD26" s="17">
        <f t="shared" si="11"/>
        <v>157922.6</v>
      </c>
      <c r="AE26" s="17">
        <f t="shared" si="12"/>
        <v>767456</v>
      </c>
      <c r="AF26" s="17">
        <f t="shared" si="13"/>
        <v>0</v>
      </c>
      <c r="AH26" s="18">
        <f t="shared" si="14"/>
        <v>98.91359462149524</v>
      </c>
      <c r="AI26" s="17">
        <f t="shared" si="15"/>
        <v>973199.6</v>
      </c>
      <c r="AJ26" s="17">
        <f t="shared" si="16"/>
        <v>578.5</v>
      </c>
      <c r="AK26" s="17">
        <f t="shared" si="17"/>
        <v>916.8000000000011</v>
      </c>
      <c r="AL26" s="17">
        <f t="shared" si="18"/>
        <v>1531.699999999997</v>
      </c>
      <c r="AM26" s="17">
        <f t="shared" si="19"/>
        <v>48.400000000000006</v>
      </c>
      <c r="AP26" s="17">
        <f t="shared" si="20"/>
        <v>578.5</v>
      </c>
      <c r="AQ26" s="17">
        <f t="shared" si="21"/>
        <v>47821</v>
      </c>
      <c r="AR26" s="17">
        <f t="shared" si="22"/>
        <v>157922.6</v>
      </c>
      <c r="AS26" s="17">
        <f t="shared" si="23"/>
        <v>767456</v>
      </c>
      <c r="BB26" s="24">
        <f t="shared" si="24"/>
        <v>97.72983953713943</v>
      </c>
    </row>
    <row r="27" spans="1:54" s="18" customFormat="1" ht="63" customHeight="1">
      <c r="A27" s="12">
        <v>16</v>
      </c>
      <c r="B27" s="13" t="s">
        <v>58</v>
      </c>
      <c r="C27" s="13" t="s">
        <v>59</v>
      </c>
      <c r="D27" s="14">
        <f>SUM(E27:H27)</f>
        <v>169222.90000000002</v>
      </c>
      <c r="E27" s="15">
        <v>9876</v>
      </c>
      <c r="F27" s="15">
        <v>134959.1</v>
      </c>
      <c r="G27" s="15">
        <v>11396.7</v>
      </c>
      <c r="H27" s="15">
        <v>12991.1</v>
      </c>
      <c r="I27" s="15">
        <f>SUM(J27:M27)</f>
        <v>3233.6</v>
      </c>
      <c r="J27" s="15">
        <v>1160.5</v>
      </c>
      <c r="K27" s="15">
        <v>2073.1</v>
      </c>
      <c r="L27" s="15">
        <v>0</v>
      </c>
      <c r="M27" s="15">
        <v>0</v>
      </c>
      <c r="N27" s="15">
        <f t="shared" si="0"/>
        <v>3233.5</v>
      </c>
      <c r="O27" s="15">
        <v>1160.4</v>
      </c>
      <c r="P27" s="15">
        <v>2073.1</v>
      </c>
      <c r="Q27" s="15">
        <v>0</v>
      </c>
      <c r="R27" s="15">
        <v>0</v>
      </c>
      <c r="S27" s="16"/>
      <c r="T27" s="17">
        <f t="shared" si="1"/>
        <v>99.99138302455839</v>
      </c>
      <c r="U27" s="17">
        <f t="shared" si="2"/>
        <v>8715.5</v>
      </c>
      <c r="V27" s="17">
        <f t="shared" si="3"/>
        <v>132886</v>
      </c>
      <c r="W27" s="17">
        <f t="shared" si="4"/>
        <v>11396.7</v>
      </c>
      <c r="X27" s="17">
        <f t="shared" si="5"/>
        <v>0.09999999999990905</v>
      </c>
      <c r="Y27" s="17">
        <f t="shared" si="6"/>
        <v>0</v>
      </c>
      <c r="Z27" s="17">
        <f t="shared" si="7"/>
        <v>0</v>
      </c>
      <c r="AA27" s="18">
        <f t="shared" si="8"/>
        <v>99.99138302455839</v>
      </c>
      <c r="AB27" s="17">
        <f t="shared" si="9"/>
        <v>165989.30000000002</v>
      </c>
      <c r="AC27" s="17">
        <f t="shared" si="10"/>
        <v>8715.5</v>
      </c>
      <c r="AD27" s="17">
        <f t="shared" si="11"/>
        <v>132886</v>
      </c>
      <c r="AE27" s="17">
        <f t="shared" si="12"/>
        <v>11396.7</v>
      </c>
      <c r="AF27" s="17">
        <f t="shared" si="13"/>
        <v>12991.1</v>
      </c>
      <c r="AH27" s="18">
        <f t="shared" si="14"/>
        <v>99.99138302455839</v>
      </c>
      <c r="AI27" s="17">
        <f t="shared" si="15"/>
        <v>165989.30000000002</v>
      </c>
      <c r="AJ27" s="17">
        <f t="shared" si="16"/>
        <v>0.09999999999990905</v>
      </c>
      <c r="AK27" s="17">
        <f t="shared" si="17"/>
        <v>0</v>
      </c>
      <c r="AL27" s="17">
        <f t="shared" si="18"/>
        <v>0</v>
      </c>
      <c r="AM27" s="17">
        <f t="shared" si="19"/>
        <v>0</v>
      </c>
      <c r="AP27" s="17">
        <f t="shared" si="20"/>
        <v>0.09999999999990905</v>
      </c>
      <c r="AQ27" s="17">
        <f t="shared" si="21"/>
        <v>8715.5</v>
      </c>
      <c r="AR27" s="17">
        <f t="shared" si="22"/>
        <v>132886</v>
      </c>
      <c r="AS27" s="17">
        <f t="shared" si="23"/>
        <v>11396.7</v>
      </c>
      <c r="BB27" s="24">
        <f t="shared" si="24"/>
        <v>99.99690747154875</v>
      </c>
    </row>
    <row r="28" spans="1:54" s="18" customFormat="1" ht="45.75" customHeight="1">
      <c r="A28" s="12">
        <v>17</v>
      </c>
      <c r="B28" s="13" t="s">
        <v>38</v>
      </c>
      <c r="C28" s="13" t="s">
        <v>39</v>
      </c>
      <c r="D28" s="14">
        <f>SUM(E28:H28)</f>
        <v>33873.6</v>
      </c>
      <c r="E28" s="15">
        <v>0</v>
      </c>
      <c r="F28" s="15">
        <v>30580</v>
      </c>
      <c r="G28" s="15">
        <v>0</v>
      </c>
      <c r="H28" s="15">
        <v>3293.6</v>
      </c>
      <c r="I28" s="15">
        <f>SUM(J28:M28)</f>
        <v>0</v>
      </c>
      <c r="J28" s="15">
        <v>0</v>
      </c>
      <c r="K28" s="15">
        <v>0</v>
      </c>
      <c r="L28" s="15">
        <v>0</v>
      </c>
      <c r="M28" s="15"/>
      <c r="N28" s="15">
        <f t="shared" si="0"/>
        <v>0</v>
      </c>
      <c r="O28" s="15">
        <v>0</v>
      </c>
      <c r="P28" s="15">
        <v>0</v>
      </c>
      <c r="Q28" s="15">
        <v>0</v>
      </c>
      <c r="R28" s="15">
        <v>0</v>
      </c>
      <c r="S28" s="16"/>
      <c r="T28" s="17" t="e">
        <f t="shared" si="1"/>
        <v>#DIV/0!</v>
      </c>
      <c r="U28" s="17">
        <f t="shared" si="2"/>
        <v>0</v>
      </c>
      <c r="V28" s="17">
        <f t="shared" si="3"/>
        <v>30580</v>
      </c>
      <c r="W28" s="17">
        <f t="shared" si="4"/>
        <v>0</v>
      </c>
      <c r="X28" s="17">
        <f t="shared" si="5"/>
        <v>0</v>
      </c>
      <c r="Y28" s="17">
        <f t="shared" si="6"/>
        <v>0</v>
      </c>
      <c r="Z28" s="17">
        <f t="shared" si="7"/>
        <v>0</v>
      </c>
      <c r="AA28" s="18" t="e">
        <f t="shared" si="8"/>
        <v>#DIV/0!</v>
      </c>
      <c r="AB28" s="17">
        <f t="shared" si="9"/>
        <v>33873.6</v>
      </c>
      <c r="AC28" s="17">
        <f t="shared" si="10"/>
        <v>0</v>
      </c>
      <c r="AD28" s="17">
        <f t="shared" si="11"/>
        <v>30580</v>
      </c>
      <c r="AE28" s="17">
        <f t="shared" si="12"/>
        <v>0</v>
      </c>
      <c r="AF28" s="17">
        <f t="shared" si="13"/>
        <v>3293.6</v>
      </c>
      <c r="AH28" s="18" t="e">
        <f t="shared" si="14"/>
        <v>#DIV/0!</v>
      </c>
      <c r="AI28" s="17">
        <f t="shared" si="15"/>
        <v>33873.6</v>
      </c>
      <c r="AJ28" s="17">
        <f t="shared" si="16"/>
        <v>0</v>
      </c>
      <c r="AK28" s="17">
        <f t="shared" si="17"/>
        <v>0</v>
      </c>
      <c r="AL28" s="17">
        <f t="shared" si="18"/>
        <v>0</v>
      </c>
      <c r="AM28" s="17">
        <f t="shared" si="19"/>
        <v>0</v>
      </c>
      <c r="AP28" s="17">
        <f t="shared" si="20"/>
        <v>0</v>
      </c>
      <c r="AQ28" s="17">
        <f t="shared" si="21"/>
        <v>0</v>
      </c>
      <c r="AR28" s="17">
        <f t="shared" si="22"/>
        <v>30580</v>
      </c>
      <c r="AS28" s="17">
        <f t="shared" si="23"/>
        <v>0</v>
      </c>
      <c r="BB28" s="24"/>
    </row>
    <row r="29" spans="1:54" s="18" customFormat="1" ht="56.25" customHeight="1">
      <c r="A29" s="12">
        <v>18</v>
      </c>
      <c r="B29" s="13" t="s">
        <v>60</v>
      </c>
      <c r="C29" s="13" t="s">
        <v>61</v>
      </c>
      <c r="D29" s="14">
        <f>SUM(E29:H29)</f>
        <v>479149.2</v>
      </c>
      <c r="E29" s="15">
        <v>0</v>
      </c>
      <c r="F29" s="15">
        <v>0</v>
      </c>
      <c r="G29" s="15">
        <v>479149.2</v>
      </c>
      <c r="H29" s="15">
        <v>0</v>
      </c>
      <c r="I29" s="15">
        <f>SUM(J29:M29)</f>
        <v>40383.1</v>
      </c>
      <c r="J29" s="15">
        <v>0</v>
      </c>
      <c r="K29" s="15">
        <v>0</v>
      </c>
      <c r="L29" s="15">
        <v>40383.1</v>
      </c>
      <c r="M29" s="15">
        <v>0</v>
      </c>
      <c r="N29" s="15">
        <f t="shared" si="0"/>
        <v>39575.7</v>
      </c>
      <c r="O29" s="15">
        <v>0</v>
      </c>
      <c r="P29" s="15">
        <v>0</v>
      </c>
      <c r="Q29" s="15">
        <v>39575.7</v>
      </c>
      <c r="R29" s="15">
        <v>0</v>
      </c>
      <c r="S29" s="16"/>
      <c r="T29" s="17" t="e">
        <f t="shared" si="1"/>
        <v>#DIV/0!</v>
      </c>
      <c r="U29" s="17">
        <f t="shared" si="2"/>
        <v>0</v>
      </c>
      <c r="V29" s="17">
        <f t="shared" si="3"/>
        <v>0</v>
      </c>
      <c r="W29" s="17">
        <f t="shared" si="4"/>
        <v>438766.10000000003</v>
      </c>
      <c r="X29" s="17">
        <f t="shared" si="5"/>
        <v>0</v>
      </c>
      <c r="Y29" s="17">
        <f t="shared" si="6"/>
        <v>0</v>
      </c>
      <c r="Z29" s="17">
        <f t="shared" si="7"/>
        <v>807.4000000000015</v>
      </c>
      <c r="AA29" s="18" t="e">
        <f t="shared" si="8"/>
        <v>#DIV/0!</v>
      </c>
      <c r="AB29" s="17">
        <f t="shared" si="9"/>
        <v>438766.10000000003</v>
      </c>
      <c r="AC29" s="17">
        <f t="shared" si="10"/>
        <v>0</v>
      </c>
      <c r="AD29" s="17">
        <f t="shared" si="11"/>
        <v>0</v>
      </c>
      <c r="AE29" s="17">
        <f t="shared" si="12"/>
        <v>438766.10000000003</v>
      </c>
      <c r="AF29" s="17">
        <f t="shared" si="13"/>
        <v>0</v>
      </c>
      <c r="AH29" s="18" t="e">
        <f t="shared" si="14"/>
        <v>#DIV/0!</v>
      </c>
      <c r="AI29" s="17">
        <f t="shared" si="15"/>
        <v>438766.10000000003</v>
      </c>
      <c r="AJ29" s="17">
        <f t="shared" si="16"/>
        <v>0</v>
      </c>
      <c r="AK29" s="17">
        <f t="shared" si="17"/>
        <v>0</v>
      </c>
      <c r="AL29" s="17">
        <f t="shared" si="18"/>
        <v>807.4000000000015</v>
      </c>
      <c r="AM29" s="17">
        <f t="shared" si="19"/>
        <v>0</v>
      </c>
      <c r="AP29" s="17">
        <f t="shared" si="20"/>
        <v>0</v>
      </c>
      <c r="AQ29" s="17">
        <f t="shared" si="21"/>
        <v>0</v>
      </c>
      <c r="AR29" s="17">
        <f t="shared" si="22"/>
        <v>0</v>
      </c>
      <c r="AS29" s="17">
        <f t="shared" si="23"/>
        <v>438766.10000000003</v>
      </c>
      <c r="BB29" s="24">
        <f t="shared" si="24"/>
        <v>98.00064878624968</v>
      </c>
    </row>
    <row r="30" spans="1:54" s="18" customFormat="1" ht="37.5" customHeight="1">
      <c r="A30" s="12">
        <v>19</v>
      </c>
      <c r="B30" s="13" t="s">
        <v>62</v>
      </c>
      <c r="C30" s="13" t="s">
        <v>63</v>
      </c>
      <c r="D30" s="14">
        <f>SUM(E30:H30)</f>
        <v>229546.9</v>
      </c>
      <c r="E30" s="15">
        <v>0</v>
      </c>
      <c r="F30" s="15">
        <v>0</v>
      </c>
      <c r="G30" s="15">
        <v>216339.4</v>
      </c>
      <c r="H30" s="15">
        <v>13207.5</v>
      </c>
      <c r="I30" s="15">
        <f>SUM(J30:M30)</f>
        <v>19230.7</v>
      </c>
      <c r="J30" s="15">
        <v>0</v>
      </c>
      <c r="K30" s="15">
        <v>0</v>
      </c>
      <c r="L30" s="15">
        <v>19230.7</v>
      </c>
      <c r="M30" s="15">
        <v>0</v>
      </c>
      <c r="N30" s="15">
        <f t="shared" si="0"/>
        <v>19179.7</v>
      </c>
      <c r="O30" s="15">
        <v>0</v>
      </c>
      <c r="P30" s="15">
        <v>0</v>
      </c>
      <c r="Q30" s="15">
        <v>19179.7</v>
      </c>
      <c r="R30" s="15">
        <v>0</v>
      </c>
      <c r="S30" s="16"/>
      <c r="T30" s="17" t="e">
        <f t="shared" si="1"/>
        <v>#DIV/0!</v>
      </c>
      <c r="U30" s="17">
        <f t="shared" si="2"/>
        <v>0</v>
      </c>
      <c r="V30" s="17">
        <f t="shared" si="3"/>
        <v>0</v>
      </c>
      <c r="W30" s="17">
        <f t="shared" si="4"/>
        <v>197108.69999999998</v>
      </c>
      <c r="X30" s="17">
        <f t="shared" si="5"/>
        <v>0</v>
      </c>
      <c r="Y30" s="17">
        <f t="shared" si="6"/>
        <v>0</v>
      </c>
      <c r="Z30" s="17">
        <f t="shared" si="7"/>
        <v>51</v>
      </c>
      <c r="AA30" s="18" t="e">
        <f t="shared" si="8"/>
        <v>#DIV/0!</v>
      </c>
      <c r="AB30" s="17">
        <f t="shared" si="9"/>
        <v>210316.19999999998</v>
      </c>
      <c r="AC30" s="17">
        <f t="shared" si="10"/>
        <v>0</v>
      </c>
      <c r="AD30" s="17">
        <f t="shared" si="11"/>
        <v>0</v>
      </c>
      <c r="AE30" s="17">
        <f t="shared" si="12"/>
        <v>197108.69999999998</v>
      </c>
      <c r="AF30" s="17">
        <f t="shared" si="13"/>
        <v>13207.5</v>
      </c>
      <c r="AH30" s="18" t="e">
        <f t="shared" si="14"/>
        <v>#DIV/0!</v>
      </c>
      <c r="AI30" s="17">
        <f t="shared" si="15"/>
        <v>210316.19999999998</v>
      </c>
      <c r="AJ30" s="17">
        <f t="shared" si="16"/>
        <v>0</v>
      </c>
      <c r="AK30" s="17">
        <f t="shared" si="17"/>
        <v>0</v>
      </c>
      <c r="AL30" s="17">
        <f t="shared" si="18"/>
        <v>51</v>
      </c>
      <c r="AM30" s="17">
        <f t="shared" si="19"/>
        <v>0</v>
      </c>
      <c r="AP30" s="17">
        <f t="shared" si="20"/>
        <v>0</v>
      </c>
      <c r="AQ30" s="17">
        <f t="shared" si="21"/>
        <v>0</v>
      </c>
      <c r="AR30" s="17">
        <f t="shared" si="22"/>
        <v>0</v>
      </c>
      <c r="AS30" s="17">
        <f t="shared" si="23"/>
        <v>197108.69999999998</v>
      </c>
      <c r="BB30" s="24">
        <f t="shared" si="24"/>
        <v>99.73479904527657</v>
      </c>
    </row>
    <row r="31" spans="1:54" s="18" customFormat="1" ht="48.75" customHeight="1">
      <c r="A31" s="12">
        <v>20</v>
      </c>
      <c r="B31" s="13" t="s">
        <v>36</v>
      </c>
      <c r="C31" s="13" t="s">
        <v>37</v>
      </c>
      <c r="D31" s="14">
        <f>SUM(E31:H31)</f>
        <v>3496</v>
      </c>
      <c r="E31" s="15">
        <v>0</v>
      </c>
      <c r="F31" s="15">
        <v>0</v>
      </c>
      <c r="G31" s="15">
        <v>3496</v>
      </c>
      <c r="H31" s="15"/>
      <c r="I31" s="15">
        <f>SUM(J31:M31)</f>
        <v>66.2</v>
      </c>
      <c r="J31" s="15">
        <v>0</v>
      </c>
      <c r="K31" s="15">
        <v>0</v>
      </c>
      <c r="L31" s="15">
        <v>66.2</v>
      </c>
      <c r="M31" s="15"/>
      <c r="N31" s="15">
        <f t="shared" si="0"/>
        <v>44.2</v>
      </c>
      <c r="O31" s="15">
        <v>0</v>
      </c>
      <c r="P31" s="15">
        <v>0</v>
      </c>
      <c r="Q31" s="15">
        <v>44.2</v>
      </c>
      <c r="R31" s="15">
        <v>0</v>
      </c>
      <c r="S31" s="16"/>
      <c r="T31" s="17" t="e">
        <f t="shared" si="1"/>
        <v>#DIV/0!</v>
      </c>
      <c r="U31" s="17">
        <f t="shared" si="2"/>
        <v>0</v>
      </c>
      <c r="V31" s="17">
        <f t="shared" si="3"/>
        <v>0</v>
      </c>
      <c r="W31" s="17">
        <f t="shared" si="4"/>
        <v>3429.8</v>
      </c>
      <c r="X31" s="17">
        <f t="shared" si="5"/>
        <v>0</v>
      </c>
      <c r="Y31" s="17">
        <f t="shared" si="6"/>
        <v>0</v>
      </c>
      <c r="Z31" s="17">
        <f t="shared" si="7"/>
        <v>22</v>
      </c>
      <c r="AA31" s="18" t="e">
        <f t="shared" si="8"/>
        <v>#DIV/0!</v>
      </c>
      <c r="AB31" s="17">
        <f t="shared" si="9"/>
        <v>3429.8</v>
      </c>
      <c r="AC31" s="17">
        <f t="shared" si="10"/>
        <v>0</v>
      </c>
      <c r="AD31" s="17">
        <f t="shared" si="11"/>
        <v>0</v>
      </c>
      <c r="AE31" s="17">
        <f t="shared" si="12"/>
        <v>3429.8</v>
      </c>
      <c r="AF31" s="17">
        <f t="shared" si="13"/>
        <v>0</v>
      </c>
      <c r="AH31" s="18" t="e">
        <f t="shared" si="14"/>
        <v>#DIV/0!</v>
      </c>
      <c r="AI31" s="17">
        <f t="shared" si="15"/>
        <v>3429.8</v>
      </c>
      <c r="AJ31" s="17">
        <f t="shared" si="16"/>
        <v>0</v>
      </c>
      <c r="AK31" s="17">
        <f t="shared" si="17"/>
        <v>0</v>
      </c>
      <c r="AL31" s="17">
        <f t="shared" si="18"/>
        <v>22</v>
      </c>
      <c r="AM31" s="17">
        <f t="shared" si="19"/>
        <v>0</v>
      </c>
      <c r="AP31" s="17">
        <f t="shared" si="20"/>
        <v>0</v>
      </c>
      <c r="AQ31" s="17">
        <f t="shared" si="21"/>
        <v>0</v>
      </c>
      <c r="AR31" s="17">
        <f t="shared" si="22"/>
        <v>0</v>
      </c>
      <c r="AS31" s="17">
        <f t="shared" si="23"/>
        <v>3429.8</v>
      </c>
      <c r="BB31" s="24">
        <f t="shared" si="24"/>
        <v>66.76737160120845</v>
      </c>
    </row>
    <row r="32" spans="1:54" s="18" customFormat="1" ht="37.5" customHeight="1">
      <c r="A32" s="12">
        <v>21</v>
      </c>
      <c r="B32" s="13" t="s">
        <v>64</v>
      </c>
      <c r="C32" s="13" t="s">
        <v>65</v>
      </c>
      <c r="D32" s="14">
        <f>SUM(E32:H32)</f>
        <v>0</v>
      </c>
      <c r="E32" s="15">
        <v>0</v>
      </c>
      <c r="F32" s="15">
        <v>0</v>
      </c>
      <c r="G32" s="15">
        <v>0</v>
      </c>
      <c r="H32" s="15">
        <v>0</v>
      </c>
      <c r="I32" s="15">
        <f>SUM(J32:M32)</f>
        <v>0</v>
      </c>
      <c r="J32" s="15">
        <v>0</v>
      </c>
      <c r="K32" s="15">
        <v>0</v>
      </c>
      <c r="L32" s="15">
        <v>0</v>
      </c>
      <c r="M32" s="15">
        <v>0</v>
      </c>
      <c r="N32" s="15">
        <f t="shared" si="0"/>
        <v>0</v>
      </c>
      <c r="O32" s="15">
        <v>0</v>
      </c>
      <c r="P32" s="15">
        <v>0</v>
      </c>
      <c r="Q32" s="15">
        <v>0</v>
      </c>
      <c r="R32" s="15">
        <v>0</v>
      </c>
      <c r="S32" s="16"/>
      <c r="T32" s="17" t="e">
        <f t="shared" si="1"/>
        <v>#DIV/0!</v>
      </c>
      <c r="U32" s="17">
        <f t="shared" si="2"/>
        <v>0</v>
      </c>
      <c r="V32" s="17">
        <f t="shared" si="3"/>
        <v>0</v>
      </c>
      <c r="W32" s="17">
        <f t="shared" si="4"/>
        <v>0</v>
      </c>
      <c r="X32" s="17">
        <f t="shared" si="5"/>
        <v>0</v>
      </c>
      <c r="Y32" s="17">
        <f t="shared" si="6"/>
        <v>0</v>
      </c>
      <c r="Z32" s="17">
        <f t="shared" si="7"/>
        <v>0</v>
      </c>
      <c r="AA32" s="18" t="e">
        <f t="shared" si="8"/>
        <v>#DIV/0!</v>
      </c>
      <c r="AB32" s="17">
        <f t="shared" si="9"/>
        <v>0</v>
      </c>
      <c r="AC32" s="17">
        <f t="shared" si="10"/>
        <v>0</v>
      </c>
      <c r="AD32" s="17">
        <f t="shared" si="11"/>
        <v>0</v>
      </c>
      <c r="AE32" s="17">
        <f t="shared" si="12"/>
        <v>0</v>
      </c>
      <c r="AF32" s="17">
        <f t="shared" si="13"/>
        <v>0</v>
      </c>
      <c r="AH32" s="18" t="e">
        <f t="shared" si="14"/>
        <v>#DIV/0!</v>
      </c>
      <c r="AI32" s="17">
        <f t="shared" si="15"/>
        <v>0</v>
      </c>
      <c r="AJ32" s="17">
        <f t="shared" si="16"/>
        <v>0</v>
      </c>
      <c r="AK32" s="17">
        <f t="shared" si="17"/>
        <v>0</v>
      </c>
      <c r="AL32" s="17">
        <f t="shared" si="18"/>
        <v>0</v>
      </c>
      <c r="AM32" s="17">
        <f t="shared" si="19"/>
        <v>0</v>
      </c>
      <c r="AP32" s="17">
        <f t="shared" si="20"/>
        <v>0</v>
      </c>
      <c r="AQ32" s="17">
        <f t="shared" si="21"/>
        <v>0</v>
      </c>
      <c r="AR32" s="17">
        <f t="shared" si="22"/>
        <v>0</v>
      </c>
      <c r="AS32" s="17">
        <f t="shared" si="23"/>
        <v>0</v>
      </c>
      <c r="BB32" s="24"/>
    </row>
    <row r="33" spans="1:54" s="18" customFormat="1" ht="63.75" customHeight="1">
      <c r="A33" s="12">
        <v>22</v>
      </c>
      <c r="B33" s="13" t="s">
        <v>28</v>
      </c>
      <c r="C33" s="13" t="s">
        <v>29</v>
      </c>
      <c r="D33" s="14">
        <f>SUM(E33:H33)</f>
        <v>16746.2</v>
      </c>
      <c r="E33" s="15">
        <v>0</v>
      </c>
      <c r="F33" s="15">
        <v>0</v>
      </c>
      <c r="G33" s="15">
        <v>10646.2</v>
      </c>
      <c r="H33" s="15">
        <v>6100</v>
      </c>
      <c r="I33" s="15">
        <f>SUM(J33:M33)</f>
        <v>725.7</v>
      </c>
      <c r="J33" s="15">
        <v>0</v>
      </c>
      <c r="K33" s="15">
        <v>0</v>
      </c>
      <c r="L33" s="15">
        <v>525.7</v>
      </c>
      <c r="M33" s="15">
        <v>200</v>
      </c>
      <c r="N33" s="15">
        <f t="shared" si="0"/>
        <v>4240.7</v>
      </c>
      <c r="O33" s="15">
        <v>0</v>
      </c>
      <c r="P33" s="15">
        <v>0</v>
      </c>
      <c r="Q33" s="15">
        <v>525.8</v>
      </c>
      <c r="R33" s="15">
        <v>3714.9</v>
      </c>
      <c r="S33" s="16"/>
      <c r="T33" s="17" t="e">
        <f t="shared" si="1"/>
        <v>#DIV/0!</v>
      </c>
      <c r="U33" s="17">
        <f t="shared" si="2"/>
        <v>0</v>
      </c>
      <c r="V33" s="17">
        <f t="shared" si="3"/>
        <v>0</v>
      </c>
      <c r="W33" s="17">
        <f t="shared" si="4"/>
        <v>10120.5</v>
      </c>
      <c r="X33" s="17">
        <f t="shared" si="5"/>
        <v>0</v>
      </c>
      <c r="Y33" s="17">
        <f t="shared" si="6"/>
        <v>0</v>
      </c>
      <c r="Z33" s="17">
        <f t="shared" si="7"/>
        <v>-0.09999999999990905</v>
      </c>
      <c r="AA33" s="18" t="e">
        <f t="shared" si="8"/>
        <v>#DIV/0!</v>
      </c>
      <c r="AB33" s="17">
        <f t="shared" si="9"/>
        <v>16020.5</v>
      </c>
      <c r="AC33" s="17">
        <f t="shared" si="10"/>
        <v>0</v>
      </c>
      <c r="AD33" s="17">
        <f t="shared" si="11"/>
        <v>0</v>
      </c>
      <c r="AE33" s="17">
        <f t="shared" si="12"/>
        <v>10120.5</v>
      </c>
      <c r="AF33" s="17">
        <f t="shared" si="13"/>
        <v>5900</v>
      </c>
      <c r="AH33" s="18" t="e">
        <f t="shared" si="14"/>
        <v>#DIV/0!</v>
      </c>
      <c r="AI33" s="17">
        <f t="shared" si="15"/>
        <v>16020.5</v>
      </c>
      <c r="AJ33" s="17">
        <f t="shared" si="16"/>
        <v>0</v>
      </c>
      <c r="AK33" s="17">
        <f t="shared" si="17"/>
        <v>0</v>
      </c>
      <c r="AL33" s="17">
        <f t="shared" si="18"/>
        <v>-0.09999999999990905</v>
      </c>
      <c r="AM33" s="17">
        <f>M33-R33</f>
        <v>-3514.9</v>
      </c>
      <c r="AP33" s="17">
        <f t="shared" si="20"/>
        <v>0</v>
      </c>
      <c r="AQ33" s="17">
        <f t="shared" si="21"/>
        <v>0</v>
      </c>
      <c r="AR33" s="17">
        <f t="shared" si="22"/>
        <v>0</v>
      </c>
      <c r="AS33" s="17">
        <f t="shared" si="23"/>
        <v>10120.5</v>
      </c>
      <c r="BB33" s="24">
        <f t="shared" si="24"/>
        <v>584.3599283450461</v>
      </c>
    </row>
    <row r="34" spans="1:54" s="18" customFormat="1" ht="66.75" customHeight="1">
      <c r="A34" s="12">
        <v>23</v>
      </c>
      <c r="B34" s="13" t="s">
        <v>66</v>
      </c>
      <c r="C34" s="13" t="s">
        <v>67</v>
      </c>
      <c r="D34" s="14">
        <f>SUM(E34:H34)</f>
        <v>141853.6</v>
      </c>
      <c r="E34" s="15">
        <v>52729.6</v>
      </c>
      <c r="F34" s="15">
        <v>89052</v>
      </c>
      <c r="G34" s="15">
        <v>0</v>
      </c>
      <c r="H34" s="15">
        <v>72</v>
      </c>
      <c r="I34" s="15">
        <f>SUM(J34:M34)</f>
        <v>32066.9</v>
      </c>
      <c r="J34" s="15">
        <v>13469.4</v>
      </c>
      <c r="K34" s="15">
        <v>18525.5</v>
      </c>
      <c r="L34" s="15">
        <v>0</v>
      </c>
      <c r="M34" s="15">
        <v>72</v>
      </c>
      <c r="N34" s="15">
        <f t="shared" si="0"/>
        <v>31064.8</v>
      </c>
      <c r="O34" s="15">
        <v>12998.7</v>
      </c>
      <c r="P34" s="15">
        <v>17994.1</v>
      </c>
      <c r="Q34" s="15">
        <v>0</v>
      </c>
      <c r="R34" s="15">
        <v>72</v>
      </c>
      <c r="S34" s="16" t="s">
        <v>83</v>
      </c>
      <c r="T34" s="17">
        <f t="shared" si="1"/>
        <v>96.50541226780703</v>
      </c>
      <c r="U34" s="17">
        <f t="shared" si="2"/>
        <v>39260.2</v>
      </c>
      <c r="V34" s="17">
        <f t="shared" si="3"/>
        <v>70526.5</v>
      </c>
      <c r="W34" s="17">
        <f t="shared" si="4"/>
        <v>0</v>
      </c>
      <c r="X34" s="17">
        <f t="shared" si="5"/>
        <v>470.6999999999989</v>
      </c>
      <c r="Y34" s="17">
        <f t="shared" si="6"/>
        <v>531.4000000000015</v>
      </c>
      <c r="Z34" s="17">
        <f t="shared" si="7"/>
        <v>0</v>
      </c>
      <c r="AA34" s="18">
        <f t="shared" si="8"/>
        <v>96.50541226780703</v>
      </c>
      <c r="AB34" s="17">
        <f t="shared" si="9"/>
        <v>109786.70000000001</v>
      </c>
      <c r="AC34" s="17">
        <f t="shared" si="10"/>
        <v>39260.2</v>
      </c>
      <c r="AD34" s="17">
        <f t="shared" si="11"/>
        <v>70526.5</v>
      </c>
      <c r="AE34" s="17">
        <f t="shared" si="12"/>
        <v>0</v>
      </c>
      <c r="AF34" s="17">
        <f t="shared" si="13"/>
        <v>0</v>
      </c>
      <c r="AH34" s="18">
        <f t="shared" si="14"/>
        <v>96.50541226780703</v>
      </c>
      <c r="AI34" s="17">
        <f t="shared" si="15"/>
        <v>109786.70000000001</v>
      </c>
      <c r="AJ34" s="17">
        <f t="shared" si="16"/>
        <v>470.6999999999989</v>
      </c>
      <c r="AK34" s="17">
        <f t="shared" si="17"/>
        <v>531.4000000000015</v>
      </c>
      <c r="AL34" s="17">
        <f t="shared" si="18"/>
        <v>0</v>
      </c>
      <c r="AM34" s="17">
        <f t="shared" si="19"/>
        <v>0</v>
      </c>
      <c r="AP34" s="17">
        <f t="shared" si="20"/>
        <v>470.6999999999989</v>
      </c>
      <c r="AQ34" s="17">
        <f t="shared" si="21"/>
        <v>39260.2</v>
      </c>
      <c r="AR34" s="17">
        <f t="shared" si="22"/>
        <v>70526.5</v>
      </c>
      <c r="AS34" s="17">
        <f t="shared" si="23"/>
        <v>0</v>
      </c>
      <c r="BB34" s="24">
        <f t="shared" si="24"/>
        <v>96.87497076424599</v>
      </c>
    </row>
    <row r="35" spans="1:54" s="18" customFormat="1" ht="60" customHeight="1">
      <c r="A35" s="12">
        <v>24</v>
      </c>
      <c r="B35" s="13" t="s">
        <v>68</v>
      </c>
      <c r="C35" s="13" t="s">
        <v>69</v>
      </c>
      <c r="D35" s="14">
        <f>SUM(E35:H35)</f>
        <v>98707.9</v>
      </c>
      <c r="E35" s="15">
        <v>0</v>
      </c>
      <c r="F35" s="15">
        <v>0</v>
      </c>
      <c r="G35" s="15">
        <v>53296.5</v>
      </c>
      <c r="H35" s="15">
        <v>45411.4</v>
      </c>
      <c r="I35" s="15">
        <f>SUM(J35:M35)</f>
        <v>8677.6</v>
      </c>
      <c r="J35" s="15">
        <v>0</v>
      </c>
      <c r="K35" s="15">
        <v>0</v>
      </c>
      <c r="L35" s="15">
        <v>4945.2</v>
      </c>
      <c r="M35" s="15">
        <v>3732.4</v>
      </c>
      <c r="N35" s="15">
        <f t="shared" si="0"/>
        <v>8110.5</v>
      </c>
      <c r="O35" s="15">
        <v>0</v>
      </c>
      <c r="P35" s="15">
        <v>0</v>
      </c>
      <c r="Q35" s="15">
        <v>4901.1</v>
      </c>
      <c r="R35" s="15">
        <v>3209.4</v>
      </c>
      <c r="S35" s="16"/>
      <c r="T35" s="17" t="e">
        <f t="shared" si="1"/>
        <v>#DIV/0!</v>
      </c>
      <c r="U35" s="17">
        <f t="shared" si="2"/>
        <v>0</v>
      </c>
      <c r="V35" s="17">
        <f t="shared" si="3"/>
        <v>0</v>
      </c>
      <c r="W35" s="17">
        <f t="shared" si="4"/>
        <v>48351.3</v>
      </c>
      <c r="X35" s="17">
        <f t="shared" si="5"/>
        <v>0</v>
      </c>
      <c r="Y35" s="17">
        <f t="shared" si="6"/>
        <v>0</v>
      </c>
      <c r="Z35" s="17">
        <f t="shared" si="7"/>
        <v>44.099999999999454</v>
      </c>
      <c r="AA35" s="18" t="e">
        <f t="shared" si="8"/>
        <v>#DIV/0!</v>
      </c>
      <c r="AB35" s="17">
        <f t="shared" si="9"/>
        <v>90030.29999999999</v>
      </c>
      <c r="AC35" s="17">
        <f t="shared" si="10"/>
        <v>0</v>
      </c>
      <c r="AD35" s="17">
        <f t="shared" si="11"/>
        <v>0</v>
      </c>
      <c r="AE35" s="17">
        <f t="shared" si="12"/>
        <v>48351.3</v>
      </c>
      <c r="AF35" s="17">
        <f t="shared" si="13"/>
        <v>41679</v>
      </c>
      <c r="AH35" s="18" t="e">
        <f t="shared" si="14"/>
        <v>#DIV/0!</v>
      </c>
      <c r="AI35" s="17">
        <f t="shared" si="15"/>
        <v>90030.29999999999</v>
      </c>
      <c r="AJ35" s="17">
        <f t="shared" si="16"/>
        <v>0</v>
      </c>
      <c r="AK35" s="17">
        <f t="shared" si="17"/>
        <v>0</v>
      </c>
      <c r="AL35" s="17">
        <f t="shared" si="18"/>
        <v>44.099999999999454</v>
      </c>
      <c r="AM35" s="17">
        <f t="shared" si="19"/>
        <v>523</v>
      </c>
      <c r="AP35" s="17">
        <f t="shared" si="20"/>
        <v>0</v>
      </c>
      <c r="AQ35" s="17">
        <f t="shared" si="21"/>
        <v>0</v>
      </c>
      <c r="AR35" s="17">
        <f t="shared" si="22"/>
        <v>0</v>
      </c>
      <c r="AS35" s="17">
        <f t="shared" si="23"/>
        <v>48351.3</v>
      </c>
      <c r="BB35" s="24">
        <f t="shared" si="24"/>
        <v>93.46478288927814</v>
      </c>
    </row>
    <row r="36" spans="1:54" s="18" customFormat="1" ht="39.75" customHeight="1">
      <c r="A36" s="12">
        <v>25</v>
      </c>
      <c r="B36" s="13" t="s">
        <v>40</v>
      </c>
      <c r="C36" s="13" t="s">
        <v>41</v>
      </c>
      <c r="D36" s="14">
        <f>SUM(E36:H36)</f>
        <v>79728.8</v>
      </c>
      <c r="E36" s="15">
        <v>0</v>
      </c>
      <c r="F36" s="15">
        <v>0</v>
      </c>
      <c r="G36" s="15">
        <v>0</v>
      </c>
      <c r="H36" s="15">
        <v>79728.8</v>
      </c>
      <c r="I36" s="15">
        <f>SUM(J36:M36)</f>
        <v>6500</v>
      </c>
      <c r="J36" s="15">
        <v>0</v>
      </c>
      <c r="K36" s="15">
        <v>0</v>
      </c>
      <c r="L36" s="15">
        <v>0</v>
      </c>
      <c r="M36" s="15">
        <v>6500</v>
      </c>
      <c r="N36" s="15">
        <f t="shared" si="0"/>
        <v>13675.2</v>
      </c>
      <c r="O36" s="15">
        <v>0</v>
      </c>
      <c r="P36" s="15">
        <v>0</v>
      </c>
      <c r="Q36" s="15">
        <v>0</v>
      </c>
      <c r="R36" s="15">
        <v>13675.2</v>
      </c>
      <c r="S36" s="16"/>
      <c r="T36" s="17" t="e">
        <f t="shared" si="1"/>
        <v>#DIV/0!</v>
      </c>
      <c r="U36" s="17">
        <f t="shared" si="2"/>
        <v>0</v>
      </c>
      <c r="V36" s="17">
        <f t="shared" si="3"/>
        <v>0</v>
      </c>
      <c r="W36" s="17">
        <f t="shared" si="4"/>
        <v>0</v>
      </c>
      <c r="X36" s="17">
        <f t="shared" si="5"/>
        <v>0</v>
      </c>
      <c r="Y36" s="17">
        <f t="shared" si="6"/>
        <v>0</v>
      </c>
      <c r="Z36" s="17">
        <f t="shared" si="7"/>
        <v>0</v>
      </c>
      <c r="AA36" s="18" t="e">
        <f t="shared" si="8"/>
        <v>#DIV/0!</v>
      </c>
      <c r="AB36" s="17">
        <f t="shared" si="9"/>
        <v>73228.8</v>
      </c>
      <c r="AC36" s="17">
        <f t="shared" si="10"/>
        <v>0</v>
      </c>
      <c r="AD36" s="17">
        <f t="shared" si="11"/>
        <v>0</v>
      </c>
      <c r="AE36" s="17">
        <f t="shared" si="12"/>
        <v>0</v>
      </c>
      <c r="AF36" s="17">
        <f t="shared" si="13"/>
        <v>73228.8</v>
      </c>
      <c r="AH36" s="18" t="e">
        <f t="shared" si="14"/>
        <v>#DIV/0!</v>
      </c>
      <c r="AI36" s="17">
        <f t="shared" si="15"/>
        <v>73228.8</v>
      </c>
      <c r="AJ36" s="17">
        <f t="shared" si="16"/>
        <v>0</v>
      </c>
      <c r="AK36" s="17">
        <f t="shared" si="17"/>
        <v>0</v>
      </c>
      <c r="AL36" s="17">
        <f t="shared" si="18"/>
        <v>0</v>
      </c>
      <c r="AM36" s="17">
        <f t="shared" si="19"/>
        <v>-7175.200000000001</v>
      </c>
      <c r="AP36" s="17">
        <f t="shared" si="20"/>
        <v>0</v>
      </c>
      <c r="AQ36" s="17">
        <f t="shared" si="21"/>
        <v>0</v>
      </c>
      <c r="AR36" s="17">
        <f t="shared" si="22"/>
        <v>0</v>
      </c>
      <c r="AS36" s="17">
        <f t="shared" si="23"/>
        <v>0</v>
      </c>
      <c r="BB36" s="24">
        <f t="shared" si="24"/>
        <v>210.3876923076923</v>
      </c>
    </row>
    <row r="37" spans="1:54" s="18" customFormat="1" ht="25.5" customHeight="1">
      <c r="A37" s="21">
        <v>26</v>
      </c>
      <c r="B37" s="13" t="s">
        <v>18</v>
      </c>
      <c r="C37" s="13" t="s">
        <v>19</v>
      </c>
      <c r="D37" s="14">
        <f>SUM(E37:H37)</f>
        <v>2448.8</v>
      </c>
      <c r="E37" s="15">
        <v>0</v>
      </c>
      <c r="F37" s="15">
        <v>0</v>
      </c>
      <c r="G37" s="15">
        <v>2448.8</v>
      </c>
      <c r="H37" s="15">
        <v>0</v>
      </c>
      <c r="I37" s="15">
        <f>SUM(J37:M37)</f>
        <v>184</v>
      </c>
      <c r="J37" s="15">
        <v>0</v>
      </c>
      <c r="K37" s="15">
        <v>0</v>
      </c>
      <c r="L37" s="15">
        <v>184</v>
      </c>
      <c r="M37" s="15">
        <v>0</v>
      </c>
      <c r="N37" s="15">
        <f t="shared" si="0"/>
        <v>184</v>
      </c>
      <c r="O37" s="15">
        <v>0</v>
      </c>
      <c r="P37" s="15">
        <v>0</v>
      </c>
      <c r="Q37" s="15">
        <v>184</v>
      </c>
      <c r="R37" s="15">
        <v>0</v>
      </c>
      <c r="S37" s="16"/>
      <c r="T37" s="17" t="e">
        <f t="shared" si="1"/>
        <v>#DIV/0!</v>
      </c>
      <c r="U37" s="17">
        <f t="shared" si="2"/>
        <v>0</v>
      </c>
      <c r="V37" s="17">
        <f t="shared" si="3"/>
        <v>0</v>
      </c>
      <c r="W37" s="17">
        <f t="shared" si="4"/>
        <v>2264.8</v>
      </c>
      <c r="X37" s="17">
        <f t="shared" si="5"/>
        <v>0</v>
      </c>
      <c r="Y37" s="17">
        <f t="shared" si="6"/>
        <v>0</v>
      </c>
      <c r="Z37" s="17">
        <f t="shared" si="7"/>
        <v>0</v>
      </c>
      <c r="AA37" s="18" t="e">
        <f t="shared" si="8"/>
        <v>#DIV/0!</v>
      </c>
      <c r="AB37" s="17">
        <f t="shared" si="9"/>
        <v>2264.8</v>
      </c>
      <c r="AC37" s="17">
        <f t="shared" si="10"/>
        <v>0</v>
      </c>
      <c r="AD37" s="17">
        <f t="shared" si="11"/>
        <v>0</v>
      </c>
      <c r="AE37" s="17">
        <f t="shared" si="12"/>
        <v>2264.8</v>
      </c>
      <c r="AF37" s="17">
        <f t="shared" si="13"/>
        <v>0</v>
      </c>
      <c r="AH37" s="18" t="e">
        <f t="shared" si="14"/>
        <v>#DIV/0!</v>
      </c>
      <c r="AI37" s="17">
        <f t="shared" si="15"/>
        <v>2264.8</v>
      </c>
      <c r="AJ37" s="17">
        <f t="shared" si="16"/>
        <v>0</v>
      </c>
      <c r="AK37" s="17">
        <f t="shared" si="17"/>
        <v>0</v>
      </c>
      <c r="AL37" s="17">
        <f t="shared" si="18"/>
        <v>0</v>
      </c>
      <c r="AM37" s="17">
        <f t="shared" si="19"/>
        <v>0</v>
      </c>
      <c r="AP37" s="17">
        <f t="shared" si="20"/>
        <v>0</v>
      </c>
      <c r="AQ37" s="17">
        <f t="shared" si="21"/>
        <v>0</v>
      </c>
      <c r="AR37" s="17">
        <f t="shared" si="22"/>
        <v>0</v>
      </c>
      <c r="AS37" s="17">
        <f t="shared" si="23"/>
        <v>2264.8</v>
      </c>
      <c r="BB37" s="24">
        <f t="shared" si="24"/>
        <v>100</v>
      </c>
    </row>
    <row r="38" spans="1:54" s="18" customFormat="1" ht="38.25" customHeight="1">
      <c r="A38" s="21">
        <v>27</v>
      </c>
      <c r="B38" s="13" t="s">
        <v>70</v>
      </c>
      <c r="C38" s="13" t="s">
        <v>71</v>
      </c>
      <c r="D38" s="14">
        <f>SUM(E38:H38)</f>
        <v>180115.90000000002</v>
      </c>
      <c r="E38" s="15">
        <v>0</v>
      </c>
      <c r="F38" s="15">
        <v>153392.7</v>
      </c>
      <c r="G38" s="15">
        <v>26723.2</v>
      </c>
      <c r="H38" s="15">
        <v>0</v>
      </c>
      <c r="I38" s="15">
        <f>SUM(J38:M38)</f>
        <v>17114.2</v>
      </c>
      <c r="J38" s="15">
        <v>0</v>
      </c>
      <c r="K38" s="15">
        <v>14503.7</v>
      </c>
      <c r="L38" s="15">
        <v>2610.5</v>
      </c>
      <c r="M38" s="15">
        <v>0</v>
      </c>
      <c r="N38" s="15">
        <f t="shared" si="0"/>
        <v>16603.899999999998</v>
      </c>
      <c r="O38" s="15">
        <v>0</v>
      </c>
      <c r="P38" s="15">
        <v>13999.8</v>
      </c>
      <c r="Q38" s="15">
        <v>2604.1</v>
      </c>
      <c r="R38" s="15">
        <v>0</v>
      </c>
      <c r="S38" s="16"/>
      <c r="T38" s="17" t="e">
        <f t="shared" si="1"/>
        <v>#DIV/0!</v>
      </c>
      <c r="U38" s="17">
        <f t="shared" si="2"/>
        <v>0</v>
      </c>
      <c r="V38" s="17">
        <f t="shared" si="3"/>
        <v>138889</v>
      </c>
      <c r="W38" s="17">
        <f t="shared" si="4"/>
        <v>24112.7</v>
      </c>
      <c r="X38" s="17">
        <f t="shared" si="5"/>
        <v>0</v>
      </c>
      <c r="Y38" s="17">
        <f t="shared" si="6"/>
        <v>503.90000000000146</v>
      </c>
      <c r="Z38" s="17">
        <f t="shared" si="7"/>
        <v>6.400000000000091</v>
      </c>
      <c r="AA38" s="18" t="e">
        <f t="shared" si="8"/>
        <v>#DIV/0!</v>
      </c>
      <c r="AB38" s="17">
        <f t="shared" si="9"/>
        <v>163001.7</v>
      </c>
      <c r="AC38" s="17">
        <f t="shared" si="10"/>
        <v>0</v>
      </c>
      <c r="AD38" s="17">
        <f t="shared" si="11"/>
        <v>138889</v>
      </c>
      <c r="AE38" s="17">
        <f t="shared" si="12"/>
        <v>24112.7</v>
      </c>
      <c r="AF38" s="17">
        <f t="shared" si="13"/>
        <v>0</v>
      </c>
      <c r="AH38" s="18" t="e">
        <f t="shared" si="14"/>
        <v>#DIV/0!</v>
      </c>
      <c r="AI38" s="17">
        <f t="shared" si="15"/>
        <v>163001.7</v>
      </c>
      <c r="AJ38" s="17">
        <f t="shared" si="16"/>
        <v>0</v>
      </c>
      <c r="AK38" s="17">
        <f t="shared" si="17"/>
        <v>503.90000000000146</v>
      </c>
      <c r="AL38" s="17">
        <f t="shared" si="18"/>
        <v>6.400000000000091</v>
      </c>
      <c r="AM38" s="17">
        <f t="shared" si="19"/>
        <v>0</v>
      </c>
      <c r="AP38" s="17">
        <f t="shared" si="20"/>
        <v>0</v>
      </c>
      <c r="AQ38" s="17">
        <f t="shared" si="21"/>
        <v>0</v>
      </c>
      <c r="AR38" s="17">
        <f t="shared" si="22"/>
        <v>138889</v>
      </c>
      <c r="AS38" s="17">
        <f t="shared" si="23"/>
        <v>24112.7</v>
      </c>
      <c r="BB38" s="24">
        <f t="shared" si="24"/>
        <v>97.01826553388413</v>
      </c>
    </row>
    <row r="39" spans="1:54" s="18" customFormat="1" ht="50.25" customHeight="1">
      <c r="A39" s="21">
        <v>28</v>
      </c>
      <c r="B39" s="13" t="s">
        <v>22</v>
      </c>
      <c r="C39" s="13" t="s">
        <v>23</v>
      </c>
      <c r="D39" s="14">
        <f>SUM(E39:H39)</f>
        <v>786</v>
      </c>
      <c r="E39" s="15">
        <v>0</v>
      </c>
      <c r="F39" s="15">
        <v>0</v>
      </c>
      <c r="G39" s="15">
        <v>0</v>
      </c>
      <c r="H39" s="15">
        <v>786</v>
      </c>
      <c r="I39" s="15">
        <f>SUM(J39:M39)</f>
        <v>72</v>
      </c>
      <c r="J39" s="15">
        <v>0</v>
      </c>
      <c r="K39" s="15">
        <v>0</v>
      </c>
      <c r="L39" s="15">
        <v>0</v>
      </c>
      <c r="M39" s="15">
        <v>72</v>
      </c>
      <c r="N39" s="15">
        <f t="shared" si="0"/>
        <v>72</v>
      </c>
      <c r="O39" s="15">
        <v>0</v>
      </c>
      <c r="P39" s="15">
        <v>0</v>
      </c>
      <c r="Q39" s="15">
        <v>0</v>
      </c>
      <c r="R39" s="15">
        <v>72</v>
      </c>
      <c r="S39" s="16"/>
      <c r="T39" s="17" t="e">
        <f t="shared" si="1"/>
        <v>#DIV/0!</v>
      </c>
      <c r="U39" s="17">
        <f t="shared" si="2"/>
        <v>0</v>
      </c>
      <c r="V39" s="17">
        <f t="shared" si="3"/>
        <v>0</v>
      </c>
      <c r="W39" s="17">
        <f t="shared" si="4"/>
        <v>0</v>
      </c>
      <c r="X39" s="17">
        <f t="shared" si="5"/>
        <v>0</v>
      </c>
      <c r="Y39" s="17">
        <f t="shared" si="6"/>
        <v>0</v>
      </c>
      <c r="Z39" s="17">
        <f t="shared" si="7"/>
        <v>0</v>
      </c>
      <c r="AA39" s="18" t="e">
        <f t="shared" si="8"/>
        <v>#DIV/0!</v>
      </c>
      <c r="AB39" s="17">
        <f t="shared" si="9"/>
        <v>714</v>
      </c>
      <c r="AC39" s="17">
        <f t="shared" si="10"/>
        <v>0</v>
      </c>
      <c r="AD39" s="17">
        <f t="shared" si="11"/>
        <v>0</v>
      </c>
      <c r="AE39" s="17">
        <f t="shared" si="12"/>
        <v>0</v>
      </c>
      <c r="AF39" s="17">
        <f t="shared" si="13"/>
        <v>714</v>
      </c>
      <c r="AH39" s="18" t="e">
        <f t="shared" si="14"/>
        <v>#DIV/0!</v>
      </c>
      <c r="AI39" s="17">
        <f t="shared" si="15"/>
        <v>714</v>
      </c>
      <c r="AJ39" s="17">
        <f t="shared" si="16"/>
        <v>0</v>
      </c>
      <c r="AK39" s="17">
        <f t="shared" si="17"/>
        <v>0</v>
      </c>
      <c r="AL39" s="17">
        <f t="shared" si="18"/>
        <v>0</v>
      </c>
      <c r="AM39" s="17">
        <f t="shared" si="19"/>
        <v>0</v>
      </c>
      <c r="AP39" s="17">
        <f t="shared" si="20"/>
        <v>0</v>
      </c>
      <c r="AQ39" s="17">
        <f t="shared" si="21"/>
        <v>0</v>
      </c>
      <c r="AR39" s="17">
        <f t="shared" si="22"/>
        <v>0</v>
      </c>
      <c r="AS39" s="17">
        <f t="shared" si="23"/>
        <v>0</v>
      </c>
      <c r="BB39" s="24">
        <f t="shared" si="24"/>
        <v>100</v>
      </c>
    </row>
    <row r="40" spans="1:54" s="18" customFormat="1" ht="32.25" customHeight="1">
      <c r="A40" s="21">
        <v>29</v>
      </c>
      <c r="B40" s="13" t="s">
        <v>72</v>
      </c>
      <c r="C40" s="13" t="s">
        <v>73</v>
      </c>
      <c r="D40" s="14">
        <f>SUM(E40:H40)</f>
        <v>145361.3</v>
      </c>
      <c r="E40" s="15">
        <v>23718.3</v>
      </c>
      <c r="F40" s="15">
        <f>121510.2-12618.3</f>
        <v>108891.9</v>
      </c>
      <c r="G40" s="15">
        <v>7701.1</v>
      </c>
      <c r="H40" s="15">
        <v>5050</v>
      </c>
      <c r="I40" s="15">
        <f>SUM(J40:M40)</f>
        <v>55071.7</v>
      </c>
      <c r="J40" s="15">
        <v>23718.3</v>
      </c>
      <c r="K40" s="15">
        <v>23854.2</v>
      </c>
      <c r="L40" s="15">
        <v>2449.2</v>
      </c>
      <c r="M40" s="15">
        <v>5050</v>
      </c>
      <c r="N40" s="15">
        <f t="shared" si="0"/>
        <v>51404.649999999994</v>
      </c>
      <c r="O40" s="15">
        <v>22659.2</v>
      </c>
      <c r="P40" s="15">
        <v>22682.5</v>
      </c>
      <c r="Q40" s="15">
        <v>2367</v>
      </c>
      <c r="R40" s="15">
        <v>3695.95</v>
      </c>
      <c r="S40" s="16" t="s">
        <v>83</v>
      </c>
      <c r="T40" s="17">
        <f t="shared" si="1"/>
        <v>95.53467154054043</v>
      </c>
      <c r="U40" s="17">
        <f t="shared" si="2"/>
        <v>0</v>
      </c>
      <c r="V40" s="17">
        <f t="shared" si="3"/>
        <v>85037.7</v>
      </c>
      <c r="W40" s="17">
        <f t="shared" si="4"/>
        <v>5251.900000000001</v>
      </c>
      <c r="X40" s="17">
        <f t="shared" si="5"/>
        <v>1059.0999999999985</v>
      </c>
      <c r="Y40" s="17">
        <f t="shared" si="6"/>
        <v>1171.7000000000007</v>
      </c>
      <c r="Z40" s="17">
        <f t="shared" si="7"/>
        <v>82.19999999999982</v>
      </c>
      <c r="AA40" s="18">
        <f t="shared" si="8"/>
        <v>95.53467154054043</v>
      </c>
      <c r="AB40" s="17">
        <f t="shared" si="9"/>
        <v>90289.59999999999</v>
      </c>
      <c r="AC40" s="17">
        <f t="shared" si="10"/>
        <v>0</v>
      </c>
      <c r="AD40" s="17">
        <f t="shared" si="11"/>
        <v>85037.7</v>
      </c>
      <c r="AE40" s="17">
        <f t="shared" si="12"/>
        <v>5251.900000000001</v>
      </c>
      <c r="AF40" s="17">
        <f t="shared" si="13"/>
        <v>0</v>
      </c>
      <c r="AH40" s="18">
        <f t="shared" si="14"/>
        <v>95.53467154054043</v>
      </c>
      <c r="AI40" s="17">
        <f t="shared" si="15"/>
        <v>90289.59999999999</v>
      </c>
      <c r="AJ40" s="17">
        <f t="shared" si="16"/>
        <v>1059.0999999999985</v>
      </c>
      <c r="AK40" s="17">
        <f t="shared" si="17"/>
        <v>1171.7000000000007</v>
      </c>
      <c r="AL40" s="17">
        <f t="shared" si="18"/>
        <v>82.19999999999982</v>
      </c>
      <c r="AM40" s="17">
        <f t="shared" si="19"/>
        <v>1354.0500000000002</v>
      </c>
      <c r="AP40" s="17">
        <f t="shared" si="20"/>
        <v>1059.0999999999985</v>
      </c>
      <c r="AQ40" s="17">
        <f t="shared" si="21"/>
        <v>0</v>
      </c>
      <c r="AR40" s="17">
        <f t="shared" si="22"/>
        <v>85037.7</v>
      </c>
      <c r="AS40" s="17">
        <f t="shared" si="23"/>
        <v>5251.900000000001</v>
      </c>
      <c r="BB40" s="24">
        <f t="shared" si="24"/>
        <v>93.34131686510494</v>
      </c>
    </row>
    <row r="41" spans="1:54" s="18" customFormat="1" ht="48.75" customHeight="1">
      <c r="A41" s="21">
        <v>30</v>
      </c>
      <c r="B41" s="13" t="s">
        <v>74</v>
      </c>
      <c r="C41" s="13" t="s">
        <v>75</v>
      </c>
      <c r="D41" s="14">
        <f>SUM(E41:H41)</f>
        <v>3245</v>
      </c>
      <c r="E41" s="15">
        <v>0</v>
      </c>
      <c r="F41" s="15">
        <v>0</v>
      </c>
      <c r="G41" s="15">
        <v>1480</v>
      </c>
      <c r="H41" s="15">
        <v>1765</v>
      </c>
      <c r="I41" s="15">
        <f>SUM(J41:M41)</f>
        <v>0</v>
      </c>
      <c r="J41" s="15">
        <v>0</v>
      </c>
      <c r="K41" s="15">
        <v>0</v>
      </c>
      <c r="L41" s="15">
        <v>0</v>
      </c>
      <c r="M41" s="15">
        <v>0</v>
      </c>
      <c r="N41" s="15">
        <f t="shared" si="0"/>
        <v>0</v>
      </c>
      <c r="O41" s="15">
        <v>0</v>
      </c>
      <c r="P41" s="15">
        <v>0</v>
      </c>
      <c r="Q41" s="15">
        <v>0</v>
      </c>
      <c r="R41" s="15">
        <v>0</v>
      </c>
      <c r="S41" s="16"/>
      <c r="T41" s="17" t="e">
        <f t="shared" si="1"/>
        <v>#DIV/0!</v>
      </c>
      <c r="U41" s="17">
        <f t="shared" si="2"/>
        <v>0</v>
      </c>
      <c r="V41" s="17">
        <f t="shared" si="3"/>
        <v>0</v>
      </c>
      <c r="W41" s="17">
        <f t="shared" si="4"/>
        <v>1480</v>
      </c>
      <c r="X41" s="17">
        <f t="shared" si="5"/>
        <v>0</v>
      </c>
      <c r="Y41" s="17">
        <f t="shared" si="6"/>
        <v>0</v>
      </c>
      <c r="Z41" s="17">
        <f t="shared" si="7"/>
        <v>0</v>
      </c>
      <c r="AA41" s="18" t="e">
        <f t="shared" si="8"/>
        <v>#DIV/0!</v>
      </c>
      <c r="AB41" s="17">
        <f t="shared" si="9"/>
        <v>3245</v>
      </c>
      <c r="AC41" s="17">
        <f t="shared" si="10"/>
        <v>0</v>
      </c>
      <c r="AD41" s="17">
        <f t="shared" si="11"/>
        <v>0</v>
      </c>
      <c r="AE41" s="17">
        <f t="shared" si="12"/>
        <v>1480</v>
      </c>
      <c r="AF41" s="17">
        <f t="shared" si="13"/>
        <v>1765</v>
      </c>
      <c r="AH41" s="18" t="e">
        <f t="shared" si="14"/>
        <v>#DIV/0!</v>
      </c>
      <c r="AI41" s="17">
        <f t="shared" si="15"/>
        <v>3245</v>
      </c>
      <c r="AJ41" s="17">
        <f t="shared" si="16"/>
        <v>0</v>
      </c>
      <c r="AK41" s="17">
        <f t="shared" si="17"/>
        <v>0</v>
      </c>
      <c r="AL41" s="17">
        <f t="shared" si="18"/>
        <v>0</v>
      </c>
      <c r="AM41" s="17">
        <f t="shared" si="19"/>
        <v>0</v>
      </c>
      <c r="AP41" s="17">
        <f t="shared" si="20"/>
        <v>0</v>
      </c>
      <c r="AQ41" s="17">
        <f t="shared" si="21"/>
        <v>0</v>
      </c>
      <c r="AR41" s="17">
        <f t="shared" si="22"/>
        <v>0</v>
      </c>
      <c r="AS41" s="17">
        <f t="shared" si="23"/>
        <v>1480</v>
      </c>
      <c r="BB41" s="24"/>
    </row>
    <row r="42" spans="1:54" s="18" customFormat="1" ht="21.75" customHeight="1">
      <c r="A42" s="49" t="s">
        <v>9</v>
      </c>
      <c r="B42" s="50"/>
      <c r="C42" s="51"/>
      <c r="D42" s="30">
        <f>SUM(D12:D41)</f>
        <v>28988108.699999996</v>
      </c>
      <c r="E42" s="30">
        <f>SUM(E12:E41)</f>
        <v>2572418.4</v>
      </c>
      <c r="F42" s="30">
        <f>SUM(F12:F41)</f>
        <v>13892728.899999999</v>
      </c>
      <c r="G42" s="30">
        <f>SUM(G12:G41)</f>
        <v>6498847.100000002</v>
      </c>
      <c r="H42" s="30">
        <f>SUM(H12:H41)</f>
        <v>6024114.299999999</v>
      </c>
      <c r="I42" s="30">
        <f>SUM(I12:I41)</f>
        <v>3144980.7000000016</v>
      </c>
      <c r="J42" s="30">
        <f aca="true" t="shared" si="25" ref="J42:R42">SUM(J12:J41)</f>
        <v>576492.3</v>
      </c>
      <c r="K42" s="30">
        <f t="shared" si="25"/>
        <v>1433436.5000000002</v>
      </c>
      <c r="L42" s="30">
        <f t="shared" si="25"/>
        <v>621743.9999999997</v>
      </c>
      <c r="M42" s="30">
        <f t="shared" si="25"/>
        <v>513307.89999999997</v>
      </c>
      <c r="N42" s="31">
        <f t="shared" si="0"/>
        <v>3056177.45</v>
      </c>
      <c r="O42" s="30">
        <f>SUM(O12:O41)</f>
        <v>571213.5</v>
      </c>
      <c r="P42" s="30">
        <f t="shared" si="25"/>
        <v>1404821.1000000006</v>
      </c>
      <c r="Q42" s="30">
        <f t="shared" si="25"/>
        <v>596833.6999999998</v>
      </c>
      <c r="R42" s="30">
        <f t="shared" si="25"/>
        <v>483309.1500000001</v>
      </c>
      <c r="S42" s="32"/>
      <c r="T42" s="17">
        <f t="shared" si="1"/>
        <v>99.08432428325581</v>
      </c>
      <c r="U42" s="17">
        <f t="shared" si="2"/>
        <v>1995926.0999999999</v>
      </c>
      <c r="V42" s="17">
        <f t="shared" si="3"/>
        <v>12459292.399999999</v>
      </c>
      <c r="W42" s="17">
        <f t="shared" si="4"/>
        <v>5877103.100000002</v>
      </c>
      <c r="X42" s="17">
        <f t="shared" si="5"/>
        <v>5278.800000000047</v>
      </c>
      <c r="Y42" s="17">
        <f t="shared" si="6"/>
        <v>28615.399999999674</v>
      </c>
      <c r="Z42" s="17">
        <f t="shared" si="7"/>
        <v>24910.299999999814</v>
      </c>
      <c r="AA42" s="18">
        <f t="shared" si="8"/>
        <v>99.08432428325581</v>
      </c>
      <c r="AB42" s="17">
        <f t="shared" si="9"/>
        <v>25843127.999999993</v>
      </c>
      <c r="AC42" s="17">
        <f t="shared" si="10"/>
        <v>1995926.0999999999</v>
      </c>
      <c r="AD42" s="17">
        <f t="shared" si="11"/>
        <v>12459292.399999999</v>
      </c>
      <c r="AE42" s="17">
        <f t="shared" si="12"/>
        <v>5877103.100000002</v>
      </c>
      <c r="AF42" s="17">
        <f t="shared" si="13"/>
        <v>5510806.3999999985</v>
      </c>
      <c r="AH42" s="18">
        <f t="shared" si="14"/>
        <v>99.08432428325581</v>
      </c>
      <c r="AI42" s="17">
        <f t="shared" si="15"/>
        <v>25843127.999999993</v>
      </c>
      <c r="AJ42" s="17">
        <f t="shared" si="16"/>
        <v>5278.800000000047</v>
      </c>
      <c r="AK42" s="17">
        <f t="shared" si="17"/>
        <v>28615.399999999674</v>
      </c>
      <c r="AL42" s="17">
        <f t="shared" si="18"/>
        <v>24910.299999999814</v>
      </c>
      <c r="AM42" s="17">
        <f t="shared" si="19"/>
        <v>29998.749999999884</v>
      </c>
      <c r="AP42" s="17">
        <f t="shared" si="20"/>
        <v>5278.800000000047</v>
      </c>
      <c r="AQ42" s="17">
        <f t="shared" si="21"/>
        <v>1995926.0999999999</v>
      </c>
      <c r="AR42" s="17">
        <f t="shared" si="22"/>
        <v>12459292.399999999</v>
      </c>
      <c r="AS42" s="17">
        <f t="shared" si="23"/>
        <v>5877103.100000002</v>
      </c>
      <c r="BB42" s="33">
        <f t="shared" si="24"/>
        <v>97.17634992163859</v>
      </c>
    </row>
    <row r="43" spans="1:54" s="18" customFormat="1" ht="21.75" customHeight="1">
      <c r="A43" s="34"/>
      <c r="B43" s="70" t="s">
        <v>86</v>
      </c>
      <c r="C43" s="71"/>
      <c r="D43" s="71"/>
      <c r="E43" s="71"/>
      <c r="F43" s="71"/>
      <c r="G43" s="71"/>
      <c r="H43" s="71"/>
      <c r="I43" s="71"/>
      <c r="J43" s="72"/>
      <c r="K43" s="72"/>
      <c r="L43" s="72"/>
      <c r="M43" s="72"/>
      <c r="N43" s="41"/>
      <c r="O43" s="42">
        <f>O42/J42*100</f>
        <v>99.08432428325581</v>
      </c>
      <c r="P43" s="42">
        <f>P42/K42*100</f>
        <v>98.00372042989001</v>
      </c>
      <c r="Q43" s="42">
        <f>Q42/L42*100</f>
        <v>95.99347963148823</v>
      </c>
      <c r="R43" s="42">
        <f>R42/M42*100</f>
        <v>94.15579810869853</v>
      </c>
      <c r="S43" s="36"/>
      <c r="T43" s="37"/>
      <c r="U43" s="37"/>
      <c r="V43" s="37"/>
      <c r="W43" s="37"/>
      <c r="X43" s="37"/>
      <c r="Y43" s="37"/>
      <c r="Z43" s="37"/>
      <c r="AA43" s="38"/>
      <c r="AB43" s="37"/>
      <c r="AC43" s="37"/>
      <c r="AD43" s="37"/>
      <c r="AE43" s="37"/>
      <c r="AF43" s="37"/>
      <c r="AG43" s="38"/>
      <c r="AH43" s="38"/>
      <c r="AI43" s="37"/>
      <c r="AJ43" s="37"/>
      <c r="AK43" s="37"/>
      <c r="AL43" s="37"/>
      <c r="AM43" s="37"/>
      <c r="AN43" s="38"/>
      <c r="AO43" s="38"/>
      <c r="AP43" s="37"/>
      <c r="AQ43" s="37"/>
      <c r="AR43" s="37"/>
      <c r="AS43" s="37"/>
      <c r="AT43" s="38"/>
      <c r="AU43" s="38"/>
      <c r="AV43" s="38"/>
      <c r="AW43" s="38"/>
      <c r="AX43" s="38"/>
      <c r="AY43" s="38"/>
      <c r="AZ43" s="38"/>
      <c r="BA43" s="38"/>
      <c r="BB43" s="24"/>
    </row>
    <row r="44" spans="1:54" s="18" customFormat="1" ht="21.75" customHeight="1">
      <c r="A44" s="35"/>
      <c r="B44" s="63" t="s">
        <v>89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40">
        <f t="shared" si="0"/>
        <v>100</v>
      </c>
      <c r="O44" s="40">
        <f>O42*100/N42</f>
        <v>18.690455948492126</v>
      </c>
      <c r="P44" s="40">
        <f>P42*100/N42</f>
        <v>45.966607730843656</v>
      </c>
      <c r="Q44" s="40">
        <f>Q42*100/N42</f>
        <v>19.528764601021443</v>
      </c>
      <c r="R44" s="40">
        <f>R42*100/N42</f>
        <v>15.814171719642786</v>
      </c>
      <c r="S44" s="39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</row>
    <row r="45" spans="1:19" s="18" customFormat="1" ht="13.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</row>
    <row r="46" spans="1:19" s="18" customFormat="1" ht="16.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19" s="18" customFormat="1" ht="1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1:19" s="18" customFormat="1" ht="15.7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19" s="18" customFormat="1" ht="1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18" s="18" customFormat="1" ht="30.7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s="18" customFormat="1" ht="33.75" customHeight="1">
      <c r="A51" s="1"/>
      <c r="B51" s="46" t="s">
        <v>10</v>
      </c>
      <c r="C51" s="46">
        <v>99.1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s="18" customFormat="1" ht="33.75" customHeight="1">
      <c r="A52" s="1"/>
      <c r="B52" s="46" t="s">
        <v>5</v>
      </c>
      <c r="C52" s="46">
        <v>98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s="18" customFormat="1" ht="31.5" customHeight="1">
      <c r="A53" s="1"/>
      <c r="B53" s="46" t="s">
        <v>6</v>
      </c>
      <c r="C53" s="46">
        <v>96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s="18" customFormat="1" ht="36.75" customHeight="1">
      <c r="A54" s="1"/>
      <c r="B54" s="46" t="s">
        <v>7</v>
      </c>
      <c r="C54" s="46">
        <v>94.2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s="18" customFormat="1" ht="37.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s="18" customFormat="1" ht="39.75" customHeight="1">
      <c r="A56" s="1"/>
      <c r="B56" s="46" t="s">
        <v>10</v>
      </c>
      <c r="C56" s="46">
        <v>19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18" customFormat="1" ht="42.75" customHeight="1">
      <c r="A57" s="1"/>
      <c r="B57" s="46" t="s">
        <v>5</v>
      </c>
      <c r="C57" s="46">
        <v>46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18" customFormat="1" ht="42" customHeight="1">
      <c r="A58" s="1"/>
      <c r="B58" s="46" t="s">
        <v>6</v>
      </c>
      <c r="C58" s="46">
        <v>20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s="22" customFormat="1" ht="15">
      <c r="A59" s="1"/>
      <c r="B59" s="46" t="s">
        <v>7</v>
      </c>
      <c r="C59" s="46">
        <v>16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ht="15"/>
  </sheetData>
  <sheetProtection/>
  <mergeCells count="27">
    <mergeCell ref="G3:K3"/>
    <mergeCell ref="E9:H9"/>
    <mergeCell ref="I9:I10"/>
    <mergeCell ref="A11:M11"/>
    <mergeCell ref="B43:M43"/>
    <mergeCell ref="J9:M9"/>
    <mergeCell ref="A45:S45"/>
    <mergeCell ref="S7:S10"/>
    <mergeCell ref="BB7:BB10"/>
    <mergeCell ref="A46:S46"/>
    <mergeCell ref="B44:M44"/>
    <mergeCell ref="A47:S47"/>
    <mergeCell ref="A48:S48"/>
    <mergeCell ref="A49:S49"/>
    <mergeCell ref="R1:S1"/>
    <mergeCell ref="A42:C42"/>
    <mergeCell ref="B7:B10"/>
    <mergeCell ref="N9:N10"/>
    <mergeCell ref="O9:R9"/>
    <mergeCell ref="A7:A10"/>
    <mergeCell ref="C7:C10"/>
    <mergeCell ref="D7:R7"/>
    <mergeCell ref="D8:H8"/>
    <mergeCell ref="I8:M8"/>
    <mergeCell ref="N8:R8"/>
    <mergeCell ref="D9:D10"/>
    <mergeCell ref="B2:R2"/>
  </mergeCells>
  <printOptions horizontalCentered="1"/>
  <pageMargins left="0" right="0" top="0" bottom="0" header="0.31496062992125984" footer="0.31496062992125984"/>
  <pageSetup fitToHeight="0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Кривец Светлана</dc:creator>
  <cp:keywords/>
  <dc:description/>
  <cp:lastModifiedBy>Work</cp:lastModifiedBy>
  <cp:lastPrinted>2021-05-31T12:11:49Z</cp:lastPrinted>
  <dcterms:created xsi:type="dcterms:W3CDTF">2014-04-10T11:59:16Z</dcterms:created>
  <dcterms:modified xsi:type="dcterms:W3CDTF">2022-08-03T07:15:47Z</dcterms:modified>
  <cp:category/>
  <cp:version/>
  <cp:contentType/>
  <cp:contentStatus/>
</cp:coreProperties>
</file>